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0" yWindow="0" windowWidth="19200" windowHeight="11610" tabRatio="727"/>
  </bookViews>
  <sheets>
    <sheet name="Výkaz za kalendářní měsíc" sheetId="70" r:id="rId1"/>
  </sheets>
  <calcPr calcId="162913"/>
</workbook>
</file>

<file path=xl/calcChain.xml><?xml version="1.0" encoding="utf-8"?>
<calcChain xmlns="http://schemas.openxmlformats.org/spreadsheetml/2006/main">
  <c r="X38" i="70" l="1"/>
  <c r="X37" i="70"/>
  <c r="X36" i="70"/>
  <c r="X35" i="70"/>
  <c r="X34" i="70"/>
  <c r="X33" i="70"/>
  <c r="X32" i="70"/>
  <c r="X31" i="70"/>
  <c r="X30" i="70"/>
  <c r="X29" i="70"/>
  <c r="X28" i="70"/>
  <c r="X27" i="70"/>
  <c r="X26" i="70"/>
  <c r="X25" i="70"/>
  <c r="X24" i="70"/>
  <c r="X23" i="70"/>
  <c r="X22" i="70"/>
  <c r="X21" i="70"/>
  <c r="X20" i="70"/>
  <c r="X19" i="70"/>
  <c r="X18" i="70"/>
  <c r="X17" i="70"/>
  <c r="X16" i="70"/>
  <c r="X15" i="70"/>
  <c r="X14" i="70"/>
  <c r="X13" i="70"/>
  <c r="X12" i="70"/>
  <c r="X11" i="70"/>
  <c r="X10" i="70"/>
  <c r="X9" i="70"/>
  <c r="X8" i="70"/>
  <c r="J38" i="70"/>
  <c r="J37" i="70"/>
  <c r="J36" i="70"/>
  <c r="J35" i="70"/>
  <c r="J34" i="70"/>
  <c r="J33" i="70"/>
  <c r="J32" i="70"/>
  <c r="J31" i="70"/>
  <c r="J30" i="70"/>
  <c r="J29" i="70"/>
  <c r="J28" i="70"/>
  <c r="J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A54" i="70" l="1"/>
  <c r="A2" i="70"/>
  <c r="AX9" i="70" l="1"/>
  <c r="AX10" i="70"/>
  <c r="AX11" i="70"/>
  <c r="AX12" i="70"/>
  <c r="AX13" i="70"/>
  <c r="AX14" i="70"/>
  <c r="AX15" i="70"/>
  <c r="AX16" i="70"/>
  <c r="AX17" i="70"/>
  <c r="AX18" i="70"/>
  <c r="AX19" i="70"/>
  <c r="AX8" i="70"/>
  <c r="AG8" i="70" l="1"/>
  <c r="AA46" i="70" l="1"/>
  <c r="M46" i="70"/>
  <c r="O52" i="70" l="1"/>
  <c r="A9" i="70"/>
  <c r="B8" i="70"/>
  <c r="AD8" i="70" s="1"/>
  <c r="AA3" i="70"/>
  <c r="AG9" i="70" l="1"/>
  <c r="B9" i="70"/>
  <c r="AE9" i="70" s="1"/>
  <c r="AE8" i="70"/>
  <c r="AC8" i="70"/>
  <c r="A10" i="70"/>
  <c r="AG10" i="70" s="1"/>
  <c r="AF8" i="70" l="1"/>
  <c r="AD9" i="70"/>
  <c r="AC9" i="70"/>
  <c r="A11" i="70"/>
  <c r="AG11" i="70" s="1"/>
  <c r="AF9" i="70"/>
  <c r="B10" i="70"/>
  <c r="AD10" i="70" s="1"/>
  <c r="A12" i="70" l="1"/>
  <c r="B11" i="70"/>
  <c r="AE10" i="70"/>
  <c r="AC10" i="70"/>
  <c r="AF10" i="70" l="1"/>
  <c r="AG12" i="70"/>
  <c r="A13" i="70"/>
  <c r="B12" i="70"/>
  <c r="AD12" i="70" s="1"/>
  <c r="AC11" i="70"/>
  <c r="AE11" i="70"/>
  <c r="AF11" i="70" s="1"/>
  <c r="AD11" i="70"/>
  <c r="AG13" i="70" l="1"/>
  <c r="AC12" i="70"/>
  <c r="A14" i="70"/>
  <c r="AG14" i="70" s="1"/>
  <c r="AE12" i="70"/>
  <c r="B13" i="70"/>
  <c r="AE13" i="70" s="1"/>
  <c r="AF13" i="70" l="1"/>
  <c r="AF12" i="70"/>
  <c r="AC13" i="70"/>
  <c r="B14" i="70"/>
  <c r="AD14" i="70" s="1"/>
  <c r="A15" i="70"/>
  <c r="AG15" i="70" s="1"/>
  <c r="AD13" i="70"/>
  <c r="AE14" i="70" l="1"/>
  <c r="B15" i="70"/>
  <c r="AE15" i="70" s="1"/>
  <c r="AF15" i="70" s="1"/>
  <c r="A16" i="70"/>
  <c r="AG16" i="70" s="1"/>
  <c r="AC14" i="70"/>
  <c r="AF14" i="70" l="1"/>
  <c r="AC15" i="70"/>
  <c r="AD15" i="70"/>
  <c r="B16" i="70"/>
  <c r="AD16" i="70" s="1"/>
  <c r="A17" i="70"/>
  <c r="AG17" i="70" s="1"/>
  <c r="AE16" i="70" l="1"/>
  <c r="B17" i="70"/>
  <c r="AD17" i="70" s="1"/>
  <c r="AC16" i="70"/>
  <c r="A18" i="70"/>
  <c r="AG18" i="70" s="1"/>
  <c r="AF16" i="70" l="1"/>
  <c r="A19" i="70"/>
  <c r="AG19" i="70" s="1"/>
  <c r="AC17" i="70"/>
  <c r="AE17" i="70"/>
  <c r="AF17" i="70" s="1"/>
  <c r="B18" i="70"/>
  <c r="AD18" i="70" s="1"/>
  <c r="B19" i="70" l="1"/>
  <c r="AD19" i="70" s="1"/>
  <c r="A20" i="70"/>
  <c r="AG20" i="70" s="1"/>
  <c r="AC18" i="70"/>
  <c r="AE18" i="70"/>
  <c r="AF18" i="70" s="1"/>
  <c r="AC19" i="70" l="1"/>
  <c r="A21" i="70"/>
  <c r="AG21" i="70" s="1"/>
  <c r="AE19" i="70"/>
  <c r="AF19" i="70" s="1"/>
  <c r="B20" i="70"/>
  <c r="AD20" i="70" s="1"/>
  <c r="A22" i="70" l="1"/>
  <c r="AG22" i="70" s="1"/>
  <c r="B21" i="70"/>
  <c r="AC21" i="70" s="1"/>
  <c r="AE20" i="70"/>
  <c r="AF20" i="70" s="1"/>
  <c r="AC20" i="70"/>
  <c r="B22" i="70"/>
  <c r="AD22" i="70" s="1"/>
  <c r="A23" i="70" l="1"/>
  <c r="AG23" i="70" s="1"/>
  <c r="AD21" i="70"/>
  <c r="AE21" i="70"/>
  <c r="AF21" i="70" s="1"/>
  <c r="AC22" i="70"/>
  <c r="AE22" i="70"/>
  <c r="AF22" i="70" s="1"/>
  <c r="A24" i="70" l="1"/>
  <c r="AG24" i="70" s="1"/>
  <c r="B23" i="70"/>
  <c r="AE23" i="70" s="1"/>
  <c r="AF23" i="70" s="1"/>
  <c r="B24" i="70"/>
  <c r="AD24" i="70" s="1"/>
  <c r="A25" i="70"/>
  <c r="AG25" i="70" s="1"/>
  <c r="AD23" i="70" l="1"/>
  <c r="AC23" i="70"/>
  <c r="AC24" i="70"/>
  <c r="AE24" i="70"/>
  <c r="AF24" i="70" s="1"/>
  <c r="A26" i="70"/>
  <c r="AG26" i="70" s="1"/>
  <c r="B25" i="70"/>
  <c r="AD25" i="70" s="1"/>
  <c r="AC25" i="70" l="1"/>
  <c r="A27" i="70"/>
  <c r="AG27" i="70" s="1"/>
  <c r="AE25" i="70"/>
  <c r="AF25" i="70" s="1"/>
  <c r="B26" i="70"/>
  <c r="AD26" i="70" s="1"/>
  <c r="B27" i="70" l="1"/>
  <c r="AD27" i="70" s="1"/>
  <c r="AE26" i="70"/>
  <c r="AF26" i="70" s="1"/>
  <c r="AC26" i="70"/>
  <c r="A28" i="70"/>
  <c r="AG28" i="70" s="1"/>
  <c r="AC27" i="70" l="1"/>
  <c r="AE27" i="70"/>
  <c r="AF27" i="70" s="1"/>
  <c r="A29" i="70"/>
  <c r="AG29" i="70" s="1"/>
  <c r="B28" i="70"/>
  <c r="AD28" i="70" s="1"/>
  <c r="A30" i="70" l="1"/>
  <c r="AG30" i="70" s="1"/>
  <c r="B29" i="70"/>
  <c r="AD29" i="70" s="1"/>
  <c r="AC28" i="70"/>
  <c r="AE28" i="70"/>
  <c r="AF28" i="70" s="1"/>
  <c r="AC29" i="70" l="1"/>
  <c r="A31" i="70"/>
  <c r="AG31" i="70" s="1"/>
  <c r="B30" i="70"/>
  <c r="AD30" i="70" s="1"/>
  <c r="AE29" i="70"/>
  <c r="AF29" i="70" s="1"/>
  <c r="AC30" i="70" l="1"/>
  <c r="AE30" i="70"/>
  <c r="AF30" i="70" s="1"/>
  <c r="B31" i="70"/>
  <c r="AD31" i="70" s="1"/>
  <c r="A32" i="70"/>
  <c r="AG32" i="70" s="1"/>
  <c r="AC31" i="70" l="1"/>
  <c r="A33" i="70"/>
  <c r="AG33" i="70" s="1"/>
  <c r="B32" i="70"/>
  <c r="AD32" i="70" s="1"/>
  <c r="AE31" i="70"/>
  <c r="AF31" i="70" s="1"/>
  <c r="B33" i="70" l="1"/>
  <c r="AD33" i="70" s="1"/>
  <c r="AC32" i="70"/>
  <c r="AE32" i="70"/>
  <c r="AF32" i="70" s="1"/>
  <c r="A34" i="70"/>
  <c r="AG34" i="70" s="1"/>
  <c r="AC33" i="70" l="1"/>
  <c r="A35" i="70"/>
  <c r="AG35" i="70" s="1"/>
  <c r="AE33" i="70"/>
  <c r="AF33" i="70" s="1"/>
  <c r="B34" i="70"/>
  <c r="AD34" i="70" s="1"/>
  <c r="B35" i="70" l="1"/>
  <c r="AD35" i="70" s="1"/>
  <c r="A36" i="70"/>
  <c r="AG36" i="70" s="1"/>
  <c r="AC34" i="70"/>
  <c r="AE34" i="70"/>
  <c r="AF34" i="70" s="1"/>
  <c r="AE35" i="70" l="1"/>
  <c r="AF35" i="70" s="1"/>
  <c r="AC35" i="70"/>
  <c r="A37" i="70"/>
  <c r="AG37" i="70" s="1"/>
  <c r="B36" i="70"/>
  <c r="AD36" i="70" s="1"/>
  <c r="AC36" i="70" l="1"/>
  <c r="B37" i="70"/>
  <c r="AD37" i="70" s="1"/>
  <c r="A38" i="70"/>
  <c r="J39" i="70" s="1"/>
  <c r="AE36" i="70"/>
  <c r="AF36" i="70" s="1"/>
  <c r="C39" i="70"/>
  <c r="AC37" i="70"/>
  <c r="AE37" i="70" l="1"/>
  <c r="AF37" i="70" s="1"/>
  <c r="O8" i="70"/>
  <c r="AU8" i="70" s="1"/>
  <c r="F52" i="70"/>
  <c r="B38" i="70"/>
  <c r="AD38" i="70" s="1"/>
  <c r="AD39" i="70" s="1"/>
  <c r="AG38" i="70"/>
  <c r="M45" i="70" s="1"/>
  <c r="P8" i="70" l="1"/>
  <c r="AR8" i="70" s="1"/>
  <c r="O9" i="70"/>
  <c r="AU9" i="70" s="1"/>
  <c r="AE38" i="70"/>
  <c r="AE39" i="70" s="1"/>
  <c r="AG39" i="70"/>
  <c r="AC38" i="70"/>
  <c r="M39" i="70" s="1"/>
  <c r="K39" i="70"/>
  <c r="AQ8" i="70"/>
  <c r="M44" i="70" l="1"/>
  <c r="AF38" i="70"/>
  <c r="AS8" i="70"/>
  <c r="AT8" i="70" s="1"/>
  <c r="P9" i="70"/>
  <c r="AR9" i="70" s="1"/>
  <c r="O10" i="70"/>
  <c r="P10" i="70" s="1"/>
  <c r="AR10" i="70" s="1"/>
  <c r="L39" i="70"/>
  <c r="M43" i="70" s="1"/>
  <c r="M48" i="70" s="1"/>
  <c r="AC39" i="70"/>
  <c r="M41" i="70" s="1"/>
  <c r="AF39" i="70"/>
  <c r="AQ9" i="70" l="1"/>
  <c r="AU10" i="70"/>
  <c r="AQ10" i="70" s="1"/>
  <c r="O11" i="70"/>
  <c r="AU11" i="70" s="1"/>
  <c r="AS9" i="70"/>
  <c r="AT9" i="70" s="1"/>
  <c r="M50" i="70"/>
  <c r="AA42" i="70" s="1"/>
  <c r="AS10" i="70"/>
  <c r="O12" i="70" l="1"/>
  <c r="P12" i="70" s="1"/>
  <c r="AR12" i="70" s="1"/>
  <c r="P11" i="70"/>
  <c r="AR11" i="70" s="1"/>
  <c r="AT10" i="70"/>
  <c r="O13" i="70" l="1"/>
  <c r="AU13" i="70" s="1"/>
  <c r="AU12" i="70"/>
  <c r="AQ12" i="70" s="1"/>
  <c r="AQ11" i="70"/>
  <c r="AS11" i="70"/>
  <c r="AT11" i="70" s="1"/>
  <c r="AS12" i="70"/>
  <c r="O14" i="70" l="1"/>
  <c r="AU14" i="70" s="1"/>
  <c r="P13" i="70"/>
  <c r="AR13" i="70" s="1"/>
  <c r="AT12" i="70"/>
  <c r="P14" i="70" l="1"/>
  <c r="AR14" i="70" s="1"/>
  <c r="O15" i="70"/>
  <c r="AU15" i="70" s="1"/>
  <c r="AS13" i="70"/>
  <c r="AT13" i="70" s="1"/>
  <c r="AQ13" i="70"/>
  <c r="AQ14" i="70"/>
  <c r="AS14" i="70"/>
  <c r="P15" i="70"/>
  <c r="AR15" i="70" s="1"/>
  <c r="O16" i="70"/>
  <c r="AU16" i="70" l="1"/>
  <c r="AQ15" i="70"/>
  <c r="AT14" i="70"/>
  <c r="AS15" i="70"/>
  <c r="AT15" i="70" s="1"/>
  <c r="O17" i="70"/>
  <c r="AU17" i="70" s="1"/>
  <c r="P16" i="70"/>
  <c r="AR16" i="70" s="1"/>
  <c r="AS16" i="70" l="1"/>
  <c r="AT16" i="70" s="1"/>
  <c r="AQ16" i="70"/>
  <c r="O18" i="70"/>
  <c r="AU18" i="70" s="1"/>
  <c r="P17" i="70"/>
  <c r="AR17" i="70" s="1"/>
  <c r="AS17" i="70" l="1"/>
  <c r="AT17" i="70" s="1"/>
  <c r="AQ17" i="70"/>
  <c r="P18" i="70"/>
  <c r="AR18" i="70" s="1"/>
  <c r="O19" i="70"/>
  <c r="AU19" i="70" s="1"/>
  <c r="AS18" i="70" l="1"/>
  <c r="AT18" i="70" s="1"/>
  <c r="AQ18" i="70"/>
  <c r="P19" i="70"/>
  <c r="AR19" i="70" s="1"/>
  <c r="O20" i="70"/>
  <c r="AU20" i="70" s="1"/>
  <c r="AS19" i="70" l="1"/>
  <c r="AT19" i="70" s="1"/>
  <c r="AQ19" i="70"/>
  <c r="P20" i="70"/>
  <c r="AR20" i="70" s="1"/>
  <c r="O21" i="70"/>
  <c r="AU21" i="70" s="1"/>
  <c r="AQ20" i="70" l="1"/>
  <c r="AS20" i="70"/>
  <c r="AT20" i="70" s="1"/>
  <c r="P21" i="70"/>
  <c r="AR21" i="70" s="1"/>
  <c r="O22" i="70"/>
  <c r="AU22" i="70" s="1"/>
  <c r="AQ21" i="70" l="1"/>
  <c r="AS21" i="70"/>
  <c r="AT21" i="70" s="1"/>
  <c r="P22" i="70"/>
  <c r="AR22" i="70" s="1"/>
  <c r="O23" i="70"/>
  <c r="AU23" i="70" s="1"/>
  <c r="AS22" i="70" l="1"/>
  <c r="AT22" i="70" s="1"/>
  <c r="P23" i="70"/>
  <c r="AR23" i="70" s="1"/>
  <c r="O24" i="70"/>
  <c r="AU24" i="70" s="1"/>
  <c r="AQ22" i="70"/>
  <c r="AQ23" i="70" l="1"/>
  <c r="AS23" i="70"/>
  <c r="AT23" i="70" s="1"/>
  <c r="O25" i="70"/>
  <c r="AU25" i="70" s="1"/>
  <c r="P24" i="70"/>
  <c r="AR24" i="70" s="1"/>
  <c r="AQ24" i="70" l="1"/>
  <c r="AS24" i="70"/>
  <c r="AT24" i="70" s="1"/>
  <c r="P25" i="70"/>
  <c r="AR25" i="70" s="1"/>
  <c r="O26" i="70"/>
  <c r="AU26" i="70" s="1"/>
  <c r="AQ25" i="70" l="1"/>
  <c r="AS25" i="70"/>
  <c r="AT25" i="70" s="1"/>
  <c r="P26" i="70"/>
  <c r="AR26" i="70" s="1"/>
  <c r="O27" i="70"/>
  <c r="AU27" i="70" s="1"/>
  <c r="AQ26" i="70" l="1"/>
  <c r="AS26" i="70"/>
  <c r="AT26" i="70" s="1"/>
  <c r="P27" i="70"/>
  <c r="AR27" i="70" s="1"/>
  <c r="O28" i="70"/>
  <c r="AU28" i="70" s="1"/>
  <c r="AS27" i="70" l="1"/>
  <c r="AT27" i="70" s="1"/>
  <c r="AQ27" i="70"/>
  <c r="P28" i="70"/>
  <c r="AR28" i="70" s="1"/>
  <c r="O29" i="70"/>
  <c r="AU29" i="70" s="1"/>
  <c r="AS28" i="70" l="1"/>
  <c r="AT28" i="70" s="1"/>
  <c r="AQ28" i="70"/>
  <c r="O30" i="70"/>
  <c r="AU30" i="70" s="1"/>
  <c r="P29" i="70"/>
  <c r="AR29" i="70" s="1"/>
  <c r="AQ29" i="70" l="1"/>
  <c r="AS29" i="70"/>
  <c r="AT29" i="70" s="1"/>
  <c r="O31" i="70"/>
  <c r="AU31" i="70" s="1"/>
  <c r="P30" i="70"/>
  <c r="AR30" i="70" s="1"/>
  <c r="AS30" i="70" l="1"/>
  <c r="AT30" i="70" s="1"/>
  <c r="AQ30" i="70"/>
  <c r="P31" i="70"/>
  <c r="AR31" i="70" s="1"/>
  <c r="O32" i="70"/>
  <c r="AU32" i="70" s="1"/>
  <c r="AQ31" i="70" l="1"/>
  <c r="AS31" i="70"/>
  <c r="AT31" i="70" s="1"/>
  <c r="O33" i="70"/>
  <c r="AU33" i="70" s="1"/>
  <c r="P32" i="70"/>
  <c r="AR32" i="70" s="1"/>
  <c r="AS32" i="70" l="1"/>
  <c r="AT32" i="70" s="1"/>
  <c r="AQ32" i="70"/>
  <c r="P33" i="70"/>
  <c r="AR33" i="70" s="1"/>
  <c r="O34" i="70"/>
  <c r="AU34" i="70" s="1"/>
  <c r="AQ33" i="70" l="1"/>
  <c r="AS33" i="70"/>
  <c r="AT33" i="70" s="1"/>
  <c r="O35" i="70"/>
  <c r="AU35" i="70" s="1"/>
  <c r="P34" i="70"/>
  <c r="AR34" i="70" s="1"/>
  <c r="AS34" i="70" l="1"/>
  <c r="AT34" i="70" s="1"/>
  <c r="P35" i="70"/>
  <c r="AR35" i="70" s="1"/>
  <c r="O36" i="70"/>
  <c r="AU36" i="70" s="1"/>
  <c r="AQ34" i="70"/>
  <c r="AS35" i="70" l="1"/>
  <c r="AT35" i="70" s="1"/>
  <c r="AQ35" i="70"/>
  <c r="O37" i="70"/>
  <c r="AU37" i="70" s="1"/>
  <c r="P36" i="70"/>
  <c r="AR36" i="70" s="1"/>
  <c r="AQ36" i="70" l="1"/>
  <c r="AS36" i="70"/>
  <c r="AT36" i="70" s="1"/>
  <c r="P37" i="70"/>
  <c r="O38" i="70"/>
  <c r="X39" i="70" s="1"/>
  <c r="AU38" i="70" l="1"/>
  <c r="AA45" i="70" s="1"/>
  <c r="Q39" i="70"/>
  <c r="AQ37" i="70"/>
  <c r="AR37" i="70"/>
  <c r="AS37" i="70"/>
  <c r="AT37" i="70" s="1"/>
  <c r="P38" i="70"/>
  <c r="AR38" i="70" s="1"/>
  <c r="T52" i="70"/>
  <c r="AS38" i="70" l="1"/>
  <c r="AA44" i="70" s="1"/>
  <c r="AU39" i="70"/>
  <c r="AQ38" i="70"/>
  <c r="AS39" i="70" l="1"/>
  <c r="AT38" i="70"/>
  <c r="AR39" i="70"/>
  <c r="Y39" i="70"/>
  <c r="AQ39" i="70"/>
  <c r="AA41" i="70" s="1"/>
  <c r="Z39" i="70"/>
  <c r="AA39" i="70"/>
  <c r="AA43" i="70" l="1"/>
  <c r="AA48" i="70" s="1"/>
  <c r="AT39" i="70"/>
  <c r="AA50" i="70" l="1"/>
</calcChain>
</file>

<file path=xl/comments1.xml><?xml version="1.0" encoding="utf-8"?>
<comments xmlns="http://schemas.openxmlformats.org/spreadsheetml/2006/main">
  <authors>
    <author>drmacek.cz</author>
  </authors>
  <commentList>
    <comment ref="C7" authorId="0" shapeId="0">
      <text>
        <r>
          <rPr>
            <sz val="12"/>
            <color indexed="81"/>
            <rFont val="Arial"/>
            <family val="2"/>
            <charset val="238"/>
          </rPr>
          <t>Zapište dobu trvání směny desetinným číslem</t>
        </r>
      </text>
    </comment>
    <comment ref="D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E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F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G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H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I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K7" authorId="0" shapeId="0">
      <text>
        <r>
          <rPr>
            <sz val="12"/>
            <color indexed="81"/>
            <rFont val="Arial"/>
            <family val="2"/>
            <charset val="238"/>
          </rPr>
          <t>Zapište dobu trvání náhradního volna desetinným číslem</t>
        </r>
      </text>
    </comment>
    <comment ref="L7" authorId="0" shapeId="0">
      <text>
        <r>
          <rPr>
            <sz val="12"/>
            <color indexed="81"/>
            <rFont val="Arial"/>
            <family val="2"/>
            <charset val="238"/>
          </rPr>
          <t>Zapište dobu pracovní neschopnosti nebo OČR desetinným číslem</t>
        </r>
      </text>
    </comment>
    <comment ref="M7" authorId="0" shapeId="0">
      <text>
        <r>
          <rPr>
            <sz val="12"/>
            <color indexed="81"/>
            <rFont val="Arial"/>
            <family val="2"/>
            <charset val="238"/>
          </rPr>
          <t>Zapište dobu dovolené desetinným číslem</t>
        </r>
      </text>
    </comment>
    <comment ref="Q7" authorId="0" shapeId="0">
      <text>
        <r>
          <rPr>
            <sz val="12"/>
            <color indexed="81"/>
            <rFont val="Arial"/>
            <family val="2"/>
            <charset val="238"/>
          </rPr>
          <t>Zapište dobu trvání směny desetinným číslem</t>
        </r>
      </text>
    </comment>
    <comment ref="R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S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T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U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V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W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Y7" authorId="0" shapeId="0">
      <text>
        <r>
          <rPr>
            <sz val="12"/>
            <color indexed="81"/>
            <rFont val="Arial"/>
            <family val="2"/>
            <charset val="238"/>
          </rPr>
          <t>Zapište dobu trvání náhradního volna desetinným číslem</t>
        </r>
      </text>
    </comment>
    <comment ref="Z7" authorId="0" shapeId="0">
      <text>
        <r>
          <rPr>
            <sz val="12"/>
            <color indexed="81"/>
            <rFont val="Arial"/>
            <family val="2"/>
            <charset val="238"/>
          </rPr>
          <t>Zapište dobu pracovní neschopnosti nebo OČR desetinným číslem</t>
        </r>
      </text>
    </comment>
    <comment ref="AA7" authorId="0" shapeId="0">
      <text>
        <r>
          <rPr>
            <sz val="12"/>
            <color indexed="81"/>
            <rFont val="Arial"/>
            <family val="2"/>
            <charset val="238"/>
          </rPr>
          <t>Zapište dobu dovolené desetinným číslem</t>
        </r>
      </text>
    </comment>
    <comment ref="A8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  <comment ref="A42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  <comment ref="A43" authorId="0" shapeId="0">
      <text>
        <r>
          <rPr>
            <sz val="12"/>
            <color indexed="81"/>
            <rFont val="Arial"/>
            <family val="2"/>
            <charset val="238"/>
          </rPr>
          <t>Odpracovaná doba
+ doba převedená z minulého měsíce
+ doba poskytnutého náhradního volna
+ doba pracovní neschopnosti
+ doba ošetřování člena rodiny
+ doba dovolené
+ doba práce se svátek v sobotu a neděli</t>
        </r>
      </text>
    </comment>
    <comment ref="O43" authorId="0" shapeId="0">
      <text>
        <r>
          <rPr>
            <sz val="12"/>
            <color indexed="81"/>
            <rFont val="Arial"/>
            <family val="2"/>
            <charset val="238"/>
          </rPr>
          <t>Odpracovaná doba
+ doba převedená z minulého měsíce
+ doba poskytnutého náhradního volna
+ doba pracovní neschopnosti
+ doba ošetřování člena rodiny
+ doba dovolené
+ doba práce se svátek v sobotu a neděli</t>
        </r>
      </text>
    </comment>
    <comment ref="A47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  <comment ref="O47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  <comment ref="A49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  <comment ref="O49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</commentList>
</comments>
</file>

<file path=xl/sharedStrings.xml><?xml version="1.0" encoding="utf-8"?>
<sst xmlns="http://schemas.openxmlformats.org/spreadsheetml/2006/main" count="81" uniqueCount="38">
  <si>
    <t>Datum</t>
  </si>
  <si>
    <t>Den</t>
  </si>
  <si>
    <t>so, ne</t>
  </si>
  <si>
    <t>Pracovní
den</t>
  </si>
  <si>
    <t>Svátky</t>
  </si>
  <si>
    <t>Svátek</t>
  </si>
  <si>
    <t xml:space="preserve">Jméno a příjmení: </t>
  </si>
  <si>
    <t>Podpis zaměstnance</t>
  </si>
  <si>
    <t>Celkem</t>
  </si>
  <si>
    <t>Odpracoval navíc hodin</t>
  </si>
  <si>
    <t>Převést do příštího měsíce hodin</t>
  </si>
  <si>
    <t>1. měsíc</t>
  </si>
  <si>
    <t>2. měsíc</t>
  </si>
  <si>
    <t>Dovolená</t>
  </si>
  <si>
    <t xml:space="preserve">Funkce: </t>
  </si>
  <si>
    <t xml:space="preserve">Úvazek: </t>
  </si>
  <si>
    <t xml:space="preserve">Pracovní doba (hod. za týden): </t>
  </si>
  <si>
    <t xml:space="preserve">Os. číslo: </t>
  </si>
  <si>
    <t>Proplatit práci navíc hodin</t>
  </si>
  <si>
    <t>► z toho práce v sobotu, neděli</t>
  </si>
  <si>
    <t>► z toho práce ve svátek</t>
  </si>
  <si>
    <t>od</t>
  </si>
  <si>
    <t>do</t>
  </si>
  <si>
    <t>Pracovní doba</t>
  </si>
  <si>
    <t>cel-
kem</t>
  </si>
  <si>
    <t>hod.</t>
  </si>
  <si>
    <t>Volno bez náhrady platu hodin</t>
  </si>
  <si>
    <t>Obchodní akademie Vinohradská</t>
  </si>
  <si>
    <t>Převedeno z minulého měsíce hodin</t>
  </si>
  <si>
    <t>Všední den</t>
  </si>
  <si>
    <t>Svátek
so, ne</t>
  </si>
  <si>
    <t>Zaměstnanec odpracoval hodin včetně převodu a placeného volna</t>
  </si>
  <si>
    <t>Rozpis směn</t>
  </si>
  <si>
    <t>Rozpis směn - pracovní doba v měsíci</t>
  </si>
  <si>
    <r>
      <t xml:space="preserve">Volno </t>
    </r>
    <r>
      <rPr>
        <b/>
        <sz val="10"/>
        <rFont val="Arial"/>
        <family val="2"/>
        <charset val="238"/>
      </rPr>
      <t>s náhr.</t>
    </r>
    <r>
      <rPr>
        <sz val="10"/>
        <rFont val="Arial"/>
        <family val="2"/>
        <charset val="238"/>
      </rPr>
      <t xml:space="preserve"> platu</t>
    </r>
  </si>
  <si>
    <t>Prac. nesch., OČR,</t>
  </si>
  <si>
    <r>
      <rPr>
        <b/>
        <i/>
        <sz val="8"/>
        <color theme="0" tint="-0.34998626667073579"/>
        <rFont val="Arial"/>
        <family val="2"/>
        <charset val="238"/>
      </rPr>
      <t>Kontrola rozpisu směn:</t>
    </r>
    <r>
      <rPr>
        <i/>
        <sz val="8"/>
        <color theme="0" tint="-0.34998626667073579"/>
        <rFont val="Arial"/>
        <family val="2"/>
        <charset val="238"/>
      </rPr>
      <t xml:space="preserve"> rozdíl rozepsáno hodin - hodiny podle úvazku</t>
    </r>
  </si>
  <si>
    <t>Celkem (zaokrouhleno)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</si>
</sst>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;@"/>
    <numFmt numFmtId="165" formatCode="ddd"/>
    <numFmt numFmtId="166" formatCode="0.0"/>
    <numFmt numFmtId="167" formatCode="[h]:mm"/>
    <numFmt numFmtId="168" formatCode="0.0#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b/>
      <sz val="7.5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6"/>
      <name val="Monotype Corsiva"/>
      <family val="4"/>
      <charset val="238"/>
    </font>
    <font>
      <b/>
      <sz val="20"/>
      <name val="Monotype Corsiva"/>
      <family val="4"/>
      <charset val="238"/>
    </font>
    <font>
      <b/>
      <sz val="12"/>
      <name val="Arial"/>
      <family val="2"/>
      <charset val="238"/>
    </font>
    <font>
      <i/>
      <sz val="6"/>
      <name val="Arial"/>
      <family val="2"/>
      <charset val="238"/>
    </font>
    <font>
      <sz val="12"/>
      <color indexed="81"/>
      <name val="Arial"/>
      <family val="2"/>
      <charset val="238"/>
    </font>
    <font>
      <i/>
      <sz val="7.5"/>
      <color indexed="12"/>
      <name val="Arial"/>
      <family val="2"/>
      <charset val="238"/>
    </font>
    <font>
      <sz val="10"/>
      <color rgb="FF0000FF"/>
      <name val="Arial"/>
      <family val="2"/>
      <charset val="238"/>
    </font>
    <font>
      <i/>
      <sz val="8"/>
      <color theme="0" tint="-0.34998626667073579"/>
      <name val="Arial"/>
      <family val="2"/>
      <charset val="238"/>
    </font>
    <font>
      <b/>
      <i/>
      <sz val="8"/>
      <color theme="0" tint="-0.3499862666707357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91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" fontId="6" fillId="0" borderId="0" xfId="0" applyNumberFormat="1" applyFont="1" applyProtection="1"/>
    <xf numFmtId="1" fontId="4" fillId="0" borderId="0" xfId="0" applyNumberFormat="1" applyFont="1" applyProtection="1"/>
    <xf numFmtId="0" fontId="7" fillId="0" borderId="0" xfId="0" applyFont="1" applyAlignment="1" applyProtection="1"/>
    <xf numFmtId="0" fontId="4" fillId="0" borderId="0" xfId="0" applyFont="1" applyBorder="1" applyProtection="1"/>
    <xf numFmtId="0" fontId="3" fillId="0" borderId="0" xfId="0" applyFont="1" applyBorder="1" applyProtection="1"/>
    <xf numFmtId="1" fontId="13" fillId="0" borderId="0" xfId="0" applyNumberFormat="1" applyFont="1" applyBorder="1" applyAlignment="1" applyProtection="1">
      <alignment horizontal="right"/>
    </xf>
    <xf numFmtId="1" fontId="13" fillId="0" borderId="0" xfId="0" applyNumberFormat="1" applyFont="1" applyBorder="1" applyProtection="1"/>
    <xf numFmtId="0" fontId="16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166" fontId="15" fillId="0" borderId="0" xfId="0" applyNumberFormat="1" applyFont="1" applyBorder="1" applyProtection="1"/>
    <xf numFmtId="0" fontId="17" fillId="0" borderId="0" xfId="0" applyFont="1" applyBorder="1" applyProtection="1"/>
    <xf numFmtId="0" fontId="18" fillId="0" borderId="0" xfId="0" applyFont="1" applyProtection="1"/>
    <xf numFmtId="0" fontId="18" fillId="0" borderId="0" xfId="0" applyFont="1" applyBorder="1" applyProtection="1"/>
    <xf numFmtId="0" fontId="20" fillId="0" borderId="0" xfId="0" applyFont="1" applyProtection="1"/>
    <xf numFmtId="0" fontId="10" fillId="0" borderId="0" xfId="0" applyFont="1" applyProtection="1"/>
    <xf numFmtId="0" fontId="20" fillId="0" borderId="0" xfId="0" applyFont="1" applyAlignment="1" applyProtection="1"/>
    <xf numFmtId="0" fontId="10" fillId="0" borderId="0" xfId="0" applyFont="1" applyAlignment="1" applyProtection="1"/>
    <xf numFmtId="1" fontId="21" fillId="0" borderId="1" xfId="0" applyNumberFormat="1" applyFont="1" applyBorder="1" applyProtection="1"/>
    <xf numFmtId="1" fontId="21" fillId="0" borderId="2" xfId="0" applyNumberFormat="1" applyFont="1" applyBorder="1" applyProtection="1"/>
    <xf numFmtId="1" fontId="21" fillId="0" borderId="3" xfId="0" applyNumberFormat="1" applyFont="1" applyBorder="1" applyProtection="1"/>
    <xf numFmtId="1" fontId="21" fillId="0" borderId="4" xfId="0" applyNumberFormat="1" applyFont="1" applyBorder="1" applyProtection="1"/>
    <xf numFmtId="1" fontId="21" fillId="0" borderId="5" xfId="0" applyNumberFormat="1" applyFont="1" applyBorder="1" applyProtection="1"/>
    <xf numFmtId="1" fontId="21" fillId="0" borderId="6" xfId="0" applyNumberFormat="1" applyFont="1" applyBorder="1" applyProtection="1"/>
    <xf numFmtId="1" fontId="21" fillId="0" borderId="8" xfId="0" applyNumberFormat="1" applyFont="1" applyBorder="1" applyProtection="1"/>
    <xf numFmtId="1" fontId="21" fillId="0" borderId="9" xfId="0" applyNumberFormat="1" applyFont="1" applyBorder="1" applyProtection="1"/>
    <xf numFmtId="1" fontId="21" fillId="0" borderId="10" xfId="0" applyNumberFormat="1" applyFont="1" applyBorder="1" applyProtection="1"/>
    <xf numFmtId="1" fontId="21" fillId="0" borderId="11" xfId="0" applyNumberFormat="1" applyFont="1" applyBorder="1" applyProtection="1"/>
    <xf numFmtId="1" fontId="21" fillId="0" borderId="12" xfId="0" applyNumberFormat="1" applyFont="1" applyBorder="1" applyProtection="1"/>
    <xf numFmtId="1" fontId="21" fillId="0" borderId="13" xfId="0" applyNumberFormat="1" applyFont="1" applyBorder="1" applyProtection="1"/>
    <xf numFmtId="1" fontId="21" fillId="0" borderId="0" xfId="0" applyNumberFormat="1" applyFont="1" applyProtection="1"/>
    <xf numFmtId="1" fontId="22" fillId="0" borderId="0" xfId="0" applyNumberFormat="1" applyFont="1" applyProtection="1"/>
    <xf numFmtId="0" fontId="22" fillId="0" borderId="0" xfId="0" applyFont="1" applyBorder="1" applyProtection="1"/>
    <xf numFmtId="0" fontId="8" fillId="0" borderId="0" xfId="0" applyFont="1" applyBorder="1" applyProtection="1"/>
    <xf numFmtId="0" fontId="20" fillId="0" borderId="0" xfId="0" applyFont="1" applyBorder="1" applyProtection="1"/>
    <xf numFmtId="0" fontId="10" fillId="0" borderId="0" xfId="0" applyFont="1" applyBorder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Protection="1"/>
    <xf numFmtId="20" fontId="3" fillId="0" borderId="0" xfId="0" applyNumberFormat="1" applyFont="1" applyBorder="1" applyProtection="1"/>
    <xf numFmtId="0" fontId="10" fillId="0" borderId="0" xfId="0" applyFont="1" applyBorder="1" applyAlignment="1" applyProtection="1"/>
    <xf numFmtId="1" fontId="21" fillId="0" borderId="0" xfId="0" applyNumberFormat="1" applyFont="1" applyBorder="1" applyProtection="1"/>
    <xf numFmtId="166" fontId="15" fillId="0" borderId="0" xfId="0" applyNumberFormat="1" applyFont="1" applyBorder="1" applyAlignment="1" applyProtection="1"/>
    <xf numFmtId="166" fontId="15" fillId="0" borderId="0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166" fontId="1" fillId="0" borderId="0" xfId="0" applyNumberFormat="1" applyFont="1" applyBorder="1" applyAlignment="1" applyProtection="1"/>
    <xf numFmtId="0" fontId="12" fillId="0" borderId="0" xfId="0" applyNumberFormat="1" applyFont="1" applyBorder="1" applyAlignment="1" applyProtection="1">
      <alignment horizontal="left"/>
    </xf>
    <xf numFmtId="0" fontId="19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top" shrinkToFit="1"/>
    </xf>
    <xf numFmtId="0" fontId="9" fillId="0" borderId="0" xfId="0" applyFont="1" applyBorder="1" applyAlignment="1" applyProtection="1"/>
    <xf numFmtId="0" fontId="14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166" fontId="15" fillId="0" borderId="18" xfId="0" applyNumberFormat="1" applyFont="1" applyBorder="1" applyAlignment="1" applyProtection="1">
      <alignment shrinkToFit="1"/>
    </xf>
    <xf numFmtId="166" fontId="15" fillId="0" borderId="11" xfId="0" applyNumberFormat="1" applyFont="1" applyBorder="1" applyAlignment="1" applyProtection="1">
      <alignment shrinkToFit="1"/>
    </xf>
    <xf numFmtId="166" fontId="15" fillId="0" borderId="12" xfId="0" applyNumberFormat="1" applyFont="1" applyBorder="1" applyAlignment="1" applyProtection="1">
      <alignment shrinkToFit="1"/>
    </xf>
    <xf numFmtId="166" fontId="15" fillId="0" borderId="13" xfId="0" applyNumberFormat="1" applyFont="1" applyBorder="1" applyAlignment="1" applyProtection="1">
      <alignment shrinkToFi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166" fontId="11" fillId="0" borderId="18" xfId="0" applyNumberFormat="1" applyFont="1" applyBorder="1" applyAlignment="1" applyProtection="1">
      <alignment shrinkToFit="1"/>
      <protection locked="0"/>
    </xf>
    <xf numFmtId="166" fontId="15" fillId="0" borderId="21" xfId="0" applyNumberFormat="1" applyFont="1" applyBorder="1" applyAlignment="1" applyProtection="1">
      <alignment shrinkToFit="1"/>
    </xf>
    <xf numFmtId="166" fontId="15" fillId="0" borderId="7" xfId="0" applyNumberFormat="1" applyFont="1" applyBorder="1" applyAlignment="1" applyProtection="1">
      <alignment horizontal="right" shrinkToFit="1"/>
    </xf>
    <xf numFmtId="166" fontId="1" fillId="0" borderId="18" xfId="0" applyNumberFormat="1" applyFont="1" applyBorder="1" applyAlignment="1" applyProtection="1">
      <alignment shrinkToFit="1"/>
      <protection locked="0"/>
    </xf>
    <xf numFmtId="0" fontId="23" fillId="0" borderId="0" xfId="0" applyFont="1" applyAlignment="1" applyProtection="1"/>
    <xf numFmtId="0" fontId="20" fillId="0" borderId="22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3" fillId="0" borderId="27" xfId="0" applyFont="1" applyBorder="1" applyAlignment="1" applyProtection="1">
      <alignment horizontal="center" vertical="center" textRotation="90" wrapText="1"/>
    </xf>
    <xf numFmtId="164" fontId="14" fillId="0" borderId="1" xfId="0" applyNumberFormat="1" applyFont="1" applyBorder="1" applyAlignment="1" applyProtection="1">
      <alignment shrinkToFit="1"/>
      <protection locked="0"/>
    </xf>
    <xf numFmtId="165" fontId="14" fillId="0" borderId="3" xfId="0" applyNumberFormat="1" applyFont="1" applyBorder="1" applyAlignment="1" applyProtection="1">
      <alignment horizontal="center" shrinkToFit="1"/>
    </xf>
    <xf numFmtId="166" fontId="14" fillId="0" borderId="4" xfId="0" applyNumberFormat="1" applyFont="1" applyBorder="1" applyAlignment="1" applyProtection="1">
      <alignment shrinkToFit="1"/>
      <protection locked="0"/>
    </xf>
    <xf numFmtId="166" fontId="14" fillId="0" borderId="5" xfId="0" applyNumberFormat="1" applyFont="1" applyBorder="1" applyAlignment="1" applyProtection="1">
      <alignment shrinkToFit="1"/>
      <protection locked="0"/>
    </xf>
    <xf numFmtId="166" fontId="14" fillId="0" borderId="6" xfId="0" applyNumberFormat="1" applyFont="1" applyBorder="1" applyAlignment="1" applyProtection="1">
      <alignment shrinkToFit="1"/>
      <protection locked="0"/>
    </xf>
    <xf numFmtId="0" fontId="18" fillId="0" borderId="0" xfId="0" applyFont="1" applyAlignment="1" applyProtection="1">
      <alignment shrinkToFit="1"/>
    </xf>
    <xf numFmtId="164" fontId="11" fillId="0" borderId="1" xfId="0" applyNumberFormat="1" applyFont="1" applyBorder="1" applyAlignment="1" applyProtection="1">
      <alignment shrinkToFit="1"/>
    </xf>
    <xf numFmtId="165" fontId="11" fillId="0" borderId="3" xfId="0" applyNumberFormat="1" applyFont="1" applyBorder="1" applyAlignment="1" applyProtection="1">
      <alignment horizontal="center" shrinkToFit="1"/>
    </xf>
    <xf numFmtId="164" fontId="14" fillId="0" borderId="4" xfId="0" applyNumberFormat="1" applyFont="1" applyBorder="1" applyAlignment="1" applyProtection="1">
      <alignment shrinkToFit="1"/>
    </xf>
    <xf numFmtId="165" fontId="14" fillId="0" borderId="6" xfId="0" applyNumberFormat="1" applyFont="1" applyBorder="1" applyAlignment="1" applyProtection="1">
      <alignment horizontal="center" shrinkToFit="1"/>
    </xf>
    <xf numFmtId="164" fontId="11" fillId="0" borderId="4" xfId="0" applyNumberFormat="1" applyFont="1" applyBorder="1" applyAlignment="1" applyProtection="1">
      <alignment shrinkToFit="1"/>
    </xf>
    <xf numFmtId="164" fontId="14" fillId="0" borderId="19" xfId="0" applyNumberFormat="1" applyFont="1" applyBorder="1" applyAlignment="1" applyProtection="1">
      <alignment shrinkToFit="1"/>
    </xf>
    <xf numFmtId="165" fontId="14" fillId="0" borderId="29" xfId="0" applyNumberFormat="1" applyFont="1" applyBorder="1" applyAlignment="1" applyProtection="1">
      <alignment horizontal="center" shrinkToFit="1"/>
    </xf>
    <xf numFmtId="164" fontId="11" fillId="0" borderId="19" xfId="0" applyNumberFormat="1" applyFont="1" applyBorder="1" applyAlignment="1" applyProtection="1">
      <alignment shrinkToFit="1"/>
    </xf>
    <xf numFmtId="0" fontId="14" fillId="0" borderId="14" xfId="0" applyFont="1" applyBorder="1" applyAlignment="1" applyProtection="1">
      <alignment horizontal="center" vertical="center" wrapText="1"/>
    </xf>
    <xf numFmtId="167" fontId="7" fillId="0" borderId="1" xfId="0" applyNumberFormat="1" applyFont="1" applyBorder="1" applyAlignment="1" applyProtection="1">
      <alignment shrinkToFit="1"/>
      <protection locked="0"/>
    </xf>
    <xf numFmtId="167" fontId="7" fillId="0" borderId="2" xfId="0" applyNumberFormat="1" applyFont="1" applyBorder="1" applyAlignment="1" applyProtection="1">
      <alignment shrinkToFit="1"/>
      <protection locked="0"/>
    </xf>
    <xf numFmtId="167" fontId="7" fillId="0" borderId="3" xfId="0" applyNumberFormat="1" applyFont="1" applyBorder="1" applyAlignment="1" applyProtection="1">
      <alignment shrinkToFit="1"/>
      <protection locked="0"/>
    </xf>
    <xf numFmtId="164" fontId="26" fillId="0" borderId="5" xfId="0" applyNumberFormat="1" applyFont="1" applyBorder="1" applyProtection="1"/>
    <xf numFmtId="0" fontId="20" fillId="0" borderId="24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8" fillId="0" borderId="0" xfId="0" applyNumberFormat="1" applyFont="1" applyAlignment="1" applyProtection="1">
      <alignment horizontal="left"/>
    </xf>
    <xf numFmtId="0" fontId="10" fillId="0" borderId="29" xfId="0" applyFont="1" applyBorder="1" applyAlignment="1" applyProtection="1">
      <alignment horizontal="center" vertical="center"/>
    </xf>
    <xf numFmtId="1" fontId="21" fillId="0" borderId="44" xfId="0" applyNumberFormat="1" applyFont="1" applyBorder="1" applyProtection="1"/>
    <xf numFmtId="0" fontId="1" fillId="0" borderId="45" xfId="0" applyFont="1" applyBorder="1" applyAlignment="1" applyProtection="1">
      <alignment horizontal="left"/>
    </xf>
    <xf numFmtId="0" fontId="1" fillId="0" borderId="43" xfId="0" applyFont="1" applyBorder="1" applyAlignment="1" applyProtection="1">
      <alignment horizontal="left"/>
    </xf>
    <xf numFmtId="0" fontId="1" fillId="0" borderId="46" xfId="0" applyFont="1" applyBorder="1" applyAlignment="1" applyProtection="1">
      <alignment horizontal="left"/>
    </xf>
    <xf numFmtId="166" fontId="15" fillId="0" borderId="47" xfId="0" applyNumberFormat="1" applyFont="1" applyBorder="1" applyAlignment="1" applyProtection="1">
      <alignment horizontal="right" shrinkToFit="1"/>
    </xf>
    <xf numFmtId="1" fontId="21" fillId="0" borderId="48" xfId="0" applyNumberFormat="1" applyFont="1" applyBorder="1" applyProtection="1"/>
    <xf numFmtId="0" fontId="8" fillId="0" borderId="28" xfId="0" applyFont="1" applyBorder="1" applyAlignment="1" applyProtection="1">
      <alignment horizontal="center" vertical="center" textRotation="90"/>
    </xf>
    <xf numFmtId="0" fontId="1" fillId="0" borderId="14" xfId="0" applyFont="1" applyBorder="1" applyAlignment="1" applyProtection="1">
      <alignment horizontal="center" vertical="center" textRotation="90"/>
    </xf>
    <xf numFmtId="0" fontId="1" fillId="0" borderId="25" xfId="0" applyFont="1" applyBorder="1" applyAlignment="1" applyProtection="1">
      <alignment horizontal="center" vertical="center" textRotation="90" wrapText="1"/>
    </xf>
    <xf numFmtId="0" fontId="8" fillId="0" borderId="26" xfId="0" applyFont="1" applyBorder="1" applyAlignment="1" applyProtection="1">
      <alignment horizontal="center" vertical="center" textRotation="90" wrapText="1"/>
    </xf>
    <xf numFmtId="0" fontId="20" fillId="0" borderId="0" xfId="0" applyFont="1" applyBorder="1" applyAlignment="1" applyProtection="1">
      <alignment horizontal="center" vertical="center" wrapText="1"/>
    </xf>
    <xf numFmtId="164" fontId="26" fillId="0" borderId="0" xfId="0" applyNumberFormat="1" applyFont="1" applyBorder="1" applyProtection="1"/>
    <xf numFmtId="164" fontId="20" fillId="0" borderId="0" xfId="0" applyNumberFormat="1" applyFont="1" applyBorder="1" applyProtection="1"/>
    <xf numFmtId="2" fontId="20" fillId="0" borderId="0" xfId="0" applyNumberFormat="1" applyFont="1" applyBorder="1" applyProtection="1"/>
    <xf numFmtId="1" fontId="20" fillId="0" borderId="0" xfId="0" applyNumberFormat="1" applyFont="1" applyBorder="1" applyProtection="1"/>
    <xf numFmtId="0" fontId="26" fillId="0" borderId="5" xfId="0" applyNumberFormat="1" applyFont="1" applyBorder="1" applyProtection="1"/>
    <xf numFmtId="164" fontId="28" fillId="0" borderId="5" xfId="0" applyNumberFormat="1" applyFont="1" applyBorder="1" applyProtection="1"/>
    <xf numFmtId="164" fontId="20" fillId="0" borderId="45" xfId="0" applyNumberFormat="1" applyFont="1" applyBorder="1" applyProtection="1"/>
    <xf numFmtId="2" fontId="20" fillId="0" borderId="51" xfId="0" applyNumberFormat="1" applyFont="1" applyBorder="1" applyProtection="1"/>
    <xf numFmtId="1" fontId="20" fillId="0" borderId="51" xfId="0" applyNumberFormat="1" applyFont="1" applyBorder="1" applyProtection="1"/>
    <xf numFmtId="0" fontId="20" fillId="0" borderId="24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right" shrinkToFit="1"/>
    </xf>
    <xf numFmtId="166" fontId="15" fillId="0" borderId="0" xfId="0" applyNumberFormat="1" applyFont="1" applyBorder="1" applyAlignment="1" applyProtection="1">
      <alignment shrinkToFit="1"/>
    </xf>
    <xf numFmtId="166" fontId="30" fillId="0" borderId="18" xfId="0" applyNumberFormat="1" applyFont="1" applyBorder="1" applyAlignment="1" applyProtection="1">
      <alignment vertical="center" shrinkToFit="1"/>
    </xf>
    <xf numFmtId="166" fontId="30" fillId="0" borderId="0" xfId="0" applyNumberFormat="1" applyFont="1" applyBorder="1" applyAlignment="1" applyProtection="1">
      <alignment vertical="center"/>
    </xf>
    <xf numFmtId="164" fontId="26" fillId="0" borderId="2" xfId="0" applyNumberFormat="1" applyFont="1" applyBorder="1" applyProtection="1"/>
    <xf numFmtId="0" fontId="14" fillId="0" borderId="49" xfId="0" applyFont="1" applyBorder="1" applyAlignment="1" applyProtection="1">
      <alignment horizontal="center" shrinkToFit="1"/>
      <protection locked="0"/>
    </xf>
    <xf numFmtId="0" fontId="14" fillId="0" borderId="0" xfId="0" applyFont="1" applyBorder="1" applyAlignment="1" applyProtection="1">
      <alignment horizontal="center" shrinkToFit="1"/>
      <protection locked="0"/>
    </xf>
    <xf numFmtId="0" fontId="11" fillId="0" borderId="49" xfId="0" applyFont="1" applyBorder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center" shrinkToFit="1"/>
      <protection locked="0"/>
    </xf>
    <xf numFmtId="168" fontId="29" fillId="0" borderId="7" xfId="0" applyNumberFormat="1" applyFont="1" applyBorder="1" applyAlignment="1" applyProtection="1">
      <alignment horizontal="right" shrinkToFit="1"/>
    </xf>
    <xf numFmtId="0" fontId="23" fillId="0" borderId="0" xfId="0" applyFont="1" applyAlignment="1" applyProtection="1">
      <alignment horizontal="center"/>
    </xf>
    <xf numFmtId="0" fontId="11" fillId="0" borderId="30" xfId="0" applyFont="1" applyBorder="1" applyAlignment="1" applyProtection="1">
      <alignment horizontal="left"/>
    </xf>
    <xf numFmtId="0" fontId="11" fillId="0" borderId="31" xfId="0" applyFont="1" applyBorder="1" applyAlignment="1" applyProtection="1">
      <alignment horizontal="left"/>
    </xf>
    <xf numFmtId="0" fontId="11" fillId="0" borderId="32" xfId="0" applyFont="1" applyBorder="1" applyAlignment="1" applyProtection="1">
      <alignment horizontal="left"/>
    </xf>
    <xf numFmtId="0" fontId="11" fillId="0" borderId="5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14" fontId="15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 vertical="top" shrinkToFit="1"/>
      <protection locked="0"/>
    </xf>
    <xf numFmtId="0" fontId="13" fillId="0" borderId="34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left"/>
    </xf>
    <xf numFmtId="0" fontId="1" fillId="0" borderId="41" xfId="0" applyFont="1" applyBorder="1" applyAlignment="1" applyProtection="1">
      <alignment horizontal="left"/>
    </xf>
    <xf numFmtId="0" fontId="1" fillId="0" borderId="42" xfId="0" applyFont="1" applyBorder="1" applyAlignment="1" applyProtection="1">
      <alignment horizontal="left"/>
    </xf>
    <xf numFmtId="0" fontId="1" fillId="0" borderId="37" xfId="0" applyFont="1" applyBorder="1" applyAlignment="1" applyProtection="1">
      <alignment horizontal="left" shrinkToFit="1"/>
    </xf>
    <xf numFmtId="0" fontId="16" fillId="0" borderId="38" xfId="0" applyFont="1" applyBorder="1" applyAlignment="1" applyProtection="1">
      <alignment horizontal="left" shrinkToFit="1"/>
    </xf>
    <xf numFmtId="0" fontId="16" fillId="0" borderId="39" xfId="0" applyFont="1" applyBorder="1" applyAlignment="1" applyProtection="1">
      <alignment horizontal="left" shrinkToFit="1"/>
    </xf>
    <xf numFmtId="0" fontId="13" fillId="0" borderId="25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 textRotation="90"/>
    </xf>
    <xf numFmtId="0" fontId="13" fillId="0" borderId="17" xfId="0" applyFont="1" applyBorder="1" applyAlignment="1" applyProtection="1">
      <alignment horizontal="center" vertical="center" textRotation="90"/>
    </xf>
    <xf numFmtId="164" fontId="1" fillId="0" borderId="37" xfId="0" applyNumberFormat="1" applyFont="1" applyBorder="1" applyAlignment="1" applyProtection="1">
      <alignment horizontal="left"/>
    </xf>
    <xf numFmtId="164" fontId="1" fillId="0" borderId="38" xfId="0" applyNumberFormat="1" applyFont="1" applyBorder="1" applyAlignment="1" applyProtection="1">
      <alignment horizontal="left"/>
    </xf>
    <xf numFmtId="164" fontId="1" fillId="0" borderId="39" xfId="0" applyNumberFormat="1" applyFont="1" applyBorder="1" applyAlignment="1" applyProtection="1">
      <alignment horizontal="left"/>
    </xf>
    <xf numFmtId="0" fontId="10" fillId="0" borderId="30" xfId="0" applyFont="1" applyBorder="1" applyAlignment="1" applyProtection="1">
      <alignment horizontal="left"/>
    </xf>
    <xf numFmtId="0" fontId="10" fillId="0" borderId="31" xfId="0" applyFont="1" applyBorder="1" applyAlignment="1" applyProtection="1">
      <alignment horizontal="left"/>
    </xf>
    <xf numFmtId="0" fontId="10" fillId="0" borderId="32" xfId="0" applyFont="1" applyBorder="1" applyAlignment="1" applyProtection="1">
      <alignment horizontal="left"/>
    </xf>
    <xf numFmtId="0" fontId="19" fillId="0" borderId="0" xfId="0" applyFont="1" applyAlignment="1" applyProtection="1">
      <alignment horizontal="center" vertical="top"/>
    </xf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</xf>
    <xf numFmtId="0" fontId="20" fillId="0" borderId="28" xfId="0" applyFont="1" applyBorder="1" applyAlignment="1" applyProtection="1">
      <alignment horizontal="center" vertical="center" wrapText="1"/>
    </xf>
    <xf numFmtId="0" fontId="20" fillId="0" borderId="33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164" fontId="1" fillId="0" borderId="30" xfId="0" applyNumberFormat="1" applyFont="1" applyBorder="1" applyAlignment="1" applyProtection="1">
      <alignment horizontal="left"/>
    </xf>
    <xf numFmtId="164" fontId="1" fillId="0" borderId="31" xfId="0" applyNumberFormat="1" applyFont="1" applyBorder="1" applyAlignment="1" applyProtection="1">
      <alignment horizontal="left"/>
    </xf>
    <xf numFmtId="164" fontId="1" fillId="0" borderId="32" xfId="0" applyNumberFormat="1" applyFont="1" applyBorder="1" applyAlignment="1" applyProtection="1">
      <alignment horizontal="left"/>
    </xf>
    <xf numFmtId="164" fontId="11" fillId="0" borderId="30" xfId="0" applyNumberFormat="1" applyFont="1" applyBorder="1" applyAlignment="1" applyProtection="1">
      <alignment horizontal="right" shrinkToFit="1"/>
    </xf>
    <xf numFmtId="164" fontId="11" fillId="0" borderId="31" xfId="0" applyNumberFormat="1" applyFont="1" applyBorder="1" applyAlignment="1" applyProtection="1">
      <alignment horizontal="right" shrinkToFit="1"/>
    </xf>
    <xf numFmtId="164" fontId="1" fillId="0" borderId="30" xfId="0" applyNumberFormat="1" applyFont="1" applyBorder="1" applyAlignment="1" applyProtection="1">
      <alignment horizontal="right" shrinkToFit="1"/>
    </xf>
    <xf numFmtId="164" fontId="11" fillId="0" borderId="32" xfId="0" applyNumberFormat="1" applyFont="1" applyBorder="1" applyAlignment="1" applyProtection="1">
      <alignment horizontal="right" shrinkToFit="1"/>
    </xf>
    <xf numFmtId="0" fontId="30" fillId="0" borderId="30" xfId="0" applyFont="1" applyBorder="1" applyAlignment="1" applyProtection="1">
      <alignment horizontal="left" vertical="center"/>
    </xf>
    <xf numFmtId="0" fontId="30" fillId="0" borderId="31" xfId="0" applyFont="1" applyBorder="1" applyAlignment="1" applyProtection="1">
      <alignment horizontal="left" vertical="center"/>
    </xf>
    <xf numFmtId="0" fontId="30" fillId="0" borderId="32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center"/>
    </xf>
    <xf numFmtId="0" fontId="1" fillId="0" borderId="31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</cellXfs>
  <cellStyles count="2">
    <cellStyle name="Normální" xfId="0" builtinId="0"/>
    <cellStyle name="Normální 2" xfId="1"/>
  </cellStyles>
  <dxfs count="20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6">
    <pageSetUpPr fitToPage="1"/>
  </sheetPr>
  <dimension ref="A1:EX57"/>
  <sheetViews>
    <sheetView showGridLines="0" showRowColHeader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3" sqref="D3:M3"/>
    </sheetView>
  </sheetViews>
  <sheetFormatPr defaultColWidth="0" defaultRowHeight="12.75" x14ac:dyDescent="0.2"/>
  <cols>
    <col min="1" max="1" width="7.85546875" style="15" customWidth="1"/>
    <col min="2" max="2" width="3.140625" style="15" customWidth="1"/>
    <col min="3" max="13" width="4.28515625" style="15" customWidth="1"/>
    <col min="14" max="14" width="3.7109375" style="15" customWidth="1"/>
    <col min="15" max="15" width="7.85546875" style="15" customWidth="1"/>
    <col min="16" max="16" width="3.140625" style="15" customWidth="1"/>
    <col min="17" max="23" width="4.28515625" style="15" customWidth="1"/>
    <col min="24" max="27" width="4.28515625" style="16" customWidth="1"/>
    <col min="28" max="28" width="2.140625" style="15" customWidth="1"/>
    <col min="29" max="30" width="7.28515625" style="15" hidden="1" customWidth="1"/>
    <col min="31" max="32" width="6.7109375" style="15" hidden="1" customWidth="1"/>
    <col min="33" max="33" width="7.42578125" style="15" hidden="1" customWidth="1"/>
    <col min="34" max="42" width="2.5703125" style="15" hidden="1" customWidth="1"/>
    <col min="43" max="44" width="7.28515625" style="17" hidden="1" customWidth="1"/>
    <col min="45" max="46" width="6.7109375" style="17" hidden="1" customWidth="1"/>
    <col min="47" max="47" width="7.42578125" style="17" hidden="1" customWidth="1"/>
    <col min="48" max="48" width="7.28515625" style="37" hidden="1" customWidth="1"/>
    <col min="49" max="49" width="2.140625" style="37" hidden="1" customWidth="1"/>
    <col min="50" max="50" width="6.7109375" style="37" hidden="1" customWidth="1"/>
    <col min="51" max="51" width="2.28515625" style="17" customWidth="1"/>
    <col min="52" max="52" width="6.7109375" style="17" hidden="1" customWidth="1"/>
    <col min="53" max="53" width="7.42578125" style="17" hidden="1" customWidth="1"/>
    <col min="54" max="54" width="8.7109375" style="17" hidden="1" customWidth="1"/>
    <col min="55" max="55" width="0.5703125" style="1" hidden="1" customWidth="1"/>
    <col min="56" max="16384" width="9.140625" style="1" hidden="1"/>
  </cols>
  <sheetData>
    <row r="1" spans="1:54" ht="27" x14ac:dyDescent="0.2">
      <c r="A1" s="140" t="s">
        <v>27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54" ht="20.25" x14ac:dyDescent="0.2">
      <c r="A2" s="160" t="str">
        <f>"F27: Evidence pracovní doby "&amp;YEAR(AV8)</f>
        <v>F27: Evidence pracovní doby 2022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U2" s="18"/>
      <c r="AV2" s="38"/>
      <c r="AW2" s="38"/>
      <c r="AX2" s="38"/>
      <c r="BA2" s="18"/>
      <c r="BB2" s="18"/>
    </row>
    <row r="3" spans="1:54" s="6" customFormat="1" ht="15.75" x14ac:dyDescent="0.25">
      <c r="A3" s="189" t="s">
        <v>6</v>
      </c>
      <c r="B3" s="189"/>
      <c r="C3" s="189"/>
      <c r="D3" s="163"/>
      <c r="E3" s="163"/>
      <c r="F3" s="163"/>
      <c r="G3" s="163"/>
      <c r="H3" s="163"/>
      <c r="I3" s="163"/>
      <c r="J3" s="163"/>
      <c r="K3" s="163"/>
      <c r="L3" s="163"/>
      <c r="M3" s="163"/>
      <c r="O3" s="190" t="s">
        <v>17</v>
      </c>
      <c r="P3" s="190"/>
      <c r="Q3" s="162"/>
      <c r="R3" s="162"/>
      <c r="T3" s="165" t="s">
        <v>16</v>
      </c>
      <c r="U3" s="165"/>
      <c r="V3" s="165"/>
      <c r="W3" s="165"/>
      <c r="X3" s="165"/>
      <c r="Y3" s="165"/>
      <c r="Z3" s="165"/>
      <c r="AA3" s="48">
        <f>40*Q4</f>
        <v>0</v>
      </c>
      <c r="AC3" s="42"/>
      <c r="AD3" s="42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42"/>
      <c r="AR3" s="42"/>
      <c r="AS3" s="19"/>
      <c r="AT3" s="19"/>
      <c r="AU3" s="19"/>
    </row>
    <row r="4" spans="1:54" s="6" customFormat="1" ht="13.5" thickBot="1" x14ac:dyDescent="0.25">
      <c r="A4" s="189" t="s">
        <v>14</v>
      </c>
      <c r="B4" s="189"/>
      <c r="C4" s="189"/>
      <c r="D4" s="138"/>
      <c r="E4" s="164"/>
      <c r="F4" s="164"/>
      <c r="G4" s="164"/>
      <c r="H4" s="164"/>
      <c r="I4" s="164"/>
      <c r="J4" s="164"/>
      <c r="K4" s="164"/>
      <c r="L4" s="164"/>
      <c r="M4" s="164"/>
      <c r="O4" s="39" t="s">
        <v>15</v>
      </c>
      <c r="P4" s="39"/>
      <c r="Q4" s="161"/>
      <c r="R4" s="161"/>
      <c r="T4" s="97"/>
      <c r="U4" s="97"/>
      <c r="V4" s="51"/>
      <c r="W4" s="51"/>
      <c r="AC4" s="19"/>
      <c r="AD4" s="19"/>
      <c r="AE4" s="19"/>
      <c r="AF4" s="19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19"/>
      <c r="AR4" s="19"/>
      <c r="AS4" s="19"/>
      <c r="AT4" s="19"/>
      <c r="AU4" s="20"/>
    </row>
    <row r="5" spans="1:54" s="6" customFormat="1" ht="13.5" thickBot="1" x14ac:dyDescent="0.25"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AB5" s="39"/>
      <c r="AC5" s="184" t="s">
        <v>11</v>
      </c>
      <c r="AD5" s="185"/>
      <c r="AE5" s="185"/>
      <c r="AF5" s="185"/>
      <c r="AG5" s="186"/>
      <c r="AH5" s="72"/>
      <c r="AI5" s="73"/>
      <c r="AJ5" s="73"/>
      <c r="AK5" s="73"/>
      <c r="AL5" s="73"/>
      <c r="AM5" s="73"/>
      <c r="AN5" s="73"/>
      <c r="AO5" s="73"/>
      <c r="AP5" s="74"/>
      <c r="AQ5" s="184" t="s">
        <v>12</v>
      </c>
      <c r="AR5" s="185"/>
      <c r="AS5" s="185"/>
      <c r="AT5" s="185"/>
      <c r="AU5" s="186"/>
      <c r="AZ5" s="20"/>
      <c r="BA5" s="1"/>
    </row>
    <row r="6" spans="1:54" s="2" customFormat="1" ht="92.25" customHeight="1" x14ac:dyDescent="0.2">
      <c r="A6" s="150" t="s">
        <v>0</v>
      </c>
      <c r="B6" s="152" t="s">
        <v>1</v>
      </c>
      <c r="C6" s="105" t="s">
        <v>32</v>
      </c>
      <c r="D6" s="141" t="s">
        <v>23</v>
      </c>
      <c r="E6" s="142"/>
      <c r="F6" s="142"/>
      <c r="G6" s="142"/>
      <c r="H6" s="142"/>
      <c r="I6" s="142"/>
      <c r="J6" s="143"/>
      <c r="K6" s="107" t="s">
        <v>34</v>
      </c>
      <c r="L6" s="108" t="s">
        <v>35</v>
      </c>
      <c r="M6" s="75" t="s">
        <v>13</v>
      </c>
      <c r="O6" s="187" t="s">
        <v>0</v>
      </c>
      <c r="P6" s="152" t="s">
        <v>1</v>
      </c>
      <c r="Q6" s="105" t="s">
        <v>32</v>
      </c>
      <c r="R6" s="141" t="s">
        <v>23</v>
      </c>
      <c r="S6" s="142"/>
      <c r="T6" s="142"/>
      <c r="U6" s="142"/>
      <c r="V6" s="142"/>
      <c r="W6" s="142"/>
      <c r="X6" s="143"/>
      <c r="Y6" s="107" t="s">
        <v>34</v>
      </c>
      <c r="Z6" s="108" t="s">
        <v>35</v>
      </c>
      <c r="AA6" s="75" t="s">
        <v>13</v>
      </c>
      <c r="AC6" s="168" t="s">
        <v>3</v>
      </c>
      <c r="AD6" s="170" t="s">
        <v>29</v>
      </c>
      <c r="AE6" s="170" t="s">
        <v>2</v>
      </c>
      <c r="AF6" s="170" t="s">
        <v>30</v>
      </c>
      <c r="AG6" s="172" t="s">
        <v>5</v>
      </c>
      <c r="AH6" s="68"/>
      <c r="AI6" s="70"/>
      <c r="AJ6" s="95"/>
      <c r="AK6" s="70"/>
      <c r="AL6" s="119"/>
      <c r="AM6" s="70"/>
      <c r="AN6" s="70"/>
      <c r="AO6" s="70"/>
      <c r="AP6" s="66"/>
      <c r="AQ6" s="168" t="s">
        <v>3</v>
      </c>
      <c r="AR6" s="170" t="s">
        <v>29</v>
      </c>
      <c r="AS6" s="170" t="s">
        <v>2</v>
      </c>
      <c r="AT6" s="170" t="s">
        <v>30</v>
      </c>
      <c r="AU6" s="172" t="s">
        <v>5</v>
      </c>
      <c r="AV6" s="166" t="s">
        <v>4</v>
      </c>
      <c r="AW6" s="109"/>
      <c r="AX6" s="109"/>
      <c r="AY6" s="1"/>
    </row>
    <row r="7" spans="1:54" s="3" customFormat="1" ht="31.5" customHeight="1" thickBot="1" x14ac:dyDescent="0.25">
      <c r="A7" s="151"/>
      <c r="B7" s="153"/>
      <c r="C7" s="106" t="s">
        <v>25</v>
      </c>
      <c r="D7" s="59" t="s">
        <v>21</v>
      </c>
      <c r="E7" s="60" t="s">
        <v>22</v>
      </c>
      <c r="F7" s="60" t="s">
        <v>21</v>
      </c>
      <c r="G7" s="60" t="s">
        <v>22</v>
      </c>
      <c r="H7" s="60" t="s">
        <v>21</v>
      </c>
      <c r="I7" s="98" t="s">
        <v>22</v>
      </c>
      <c r="J7" s="90" t="s">
        <v>24</v>
      </c>
      <c r="K7" s="52" t="s">
        <v>25</v>
      </c>
      <c r="L7" s="53" t="s">
        <v>25</v>
      </c>
      <c r="M7" s="54" t="s">
        <v>25</v>
      </c>
      <c r="O7" s="188"/>
      <c r="P7" s="153"/>
      <c r="Q7" s="106" t="s">
        <v>25</v>
      </c>
      <c r="R7" s="59" t="s">
        <v>21</v>
      </c>
      <c r="S7" s="60" t="s">
        <v>22</v>
      </c>
      <c r="T7" s="60" t="s">
        <v>21</v>
      </c>
      <c r="U7" s="60" t="s">
        <v>22</v>
      </c>
      <c r="V7" s="60" t="s">
        <v>21</v>
      </c>
      <c r="W7" s="98" t="s">
        <v>22</v>
      </c>
      <c r="X7" s="90" t="s">
        <v>24</v>
      </c>
      <c r="Y7" s="52" t="s">
        <v>25</v>
      </c>
      <c r="Z7" s="53" t="s">
        <v>25</v>
      </c>
      <c r="AA7" s="54" t="s">
        <v>25</v>
      </c>
      <c r="AC7" s="169"/>
      <c r="AD7" s="171"/>
      <c r="AE7" s="171"/>
      <c r="AF7" s="171"/>
      <c r="AG7" s="173"/>
      <c r="AH7" s="69"/>
      <c r="AI7" s="71"/>
      <c r="AJ7" s="96"/>
      <c r="AK7" s="71"/>
      <c r="AL7" s="120"/>
      <c r="AM7" s="71"/>
      <c r="AN7" s="71"/>
      <c r="AO7" s="71"/>
      <c r="AP7" s="67"/>
      <c r="AQ7" s="169"/>
      <c r="AR7" s="171"/>
      <c r="AS7" s="171"/>
      <c r="AT7" s="171"/>
      <c r="AU7" s="173"/>
      <c r="AV7" s="167"/>
      <c r="AW7" s="109"/>
      <c r="AX7" s="109"/>
      <c r="AY7" s="1"/>
    </row>
    <row r="8" spans="1:54" ht="15" customHeight="1" x14ac:dyDescent="0.2">
      <c r="A8" s="76">
        <v>44562</v>
      </c>
      <c r="B8" s="77">
        <f t="shared" ref="B8:B38" si="0">IF(A8="","",WEEKDAY(A8))</f>
        <v>7</v>
      </c>
      <c r="C8" s="126"/>
      <c r="D8" s="91"/>
      <c r="E8" s="92"/>
      <c r="F8" s="92"/>
      <c r="G8" s="92"/>
      <c r="H8" s="92"/>
      <c r="I8" s="92"/>
      <c r="J8" s="130" t="str">
        <f>IF(COUNTA(D8:I8)&lt;2,"",ROUND((IF(COUNTA(D8:E8)&lt;2,0,E8-D8)+IF(G8*F8=0,0,G8-F8)+IF(I8*H8=0,0,I8-H8))*24,3))</f>
        <v/>
      </c>
      <c r="K8" s="78"/>
      <c r="L8" s="79"/>
      <c r="M8" s="80"/>
      <c r="N8" s="81"/>
      <c r="O8" s="82">
        <f>IF(OR(A8="",YEAR(MAX(A8:A38)+1)&gt;YEAR($AV$8)),"",MAX(A8:A38)+1)</f>
        <v>44593</v>
      </c>
      <c r="P8" s="83">
        <f t="shared" ref="P8:P38" si="1">IF(O8="","",WEEKDAY(O8))</f>
        <v>3</v>
      </c>
      <c r="Q8" s="128"/>
      <c r="R8" s="91"/>
      <c r="S8" s="92"/>
      <c r="T8" s="92"/>
      <c r="U8" s="92"/>
      <c r="V8" s="92"/>
      <c r="W8" s="93"/>
      <c r="X8" s="130" t="str">
        <f>IF(COUNTA(R8:W8)&lt;2,"",ROUND((IF(COUNTA(R8:S8)&lt;2,0,S8-R8)+IF(U8*T8=0,0,U8-T8)+IF(W8*V8=0,0,W8-V8))*24,3))</f>
        <v/>
      </c>
      <c r="Y8" s="78"/>
      <c r="Z8" s="79"/>
      <c r="AA8" s="80"/>
      <c r="AC8" s="21">
        <f t="shared" ref="AC8:AC38" si="2">IF(A8="","",IF(OR(A8="",B8=1,B8=7,AG8=1),0,1))</f>
        <v>0</v>
      </c>
      <c r="AD8" s="99">
        <f t="shared" ref="AD8:AD37" si="3">IF(A8="","",IF(OR(B8=1,B8=7),0,1))</f>
        <v>0</v>
      </c>
      <c r="AE8" s="22">
        <f t="shared" ref="AE8:AE38" si="4">IF(OR(B8=1,B8=7),1,0)</f>
        <v>1</v>
      </c>
      <c r="AF8" s="104">
        <f>AE8*AG8</f>
        <v>1</v>
      </c>
      <c r="AG8" s="23">
        <f>IF(ISERROR(VLOOKUP(A8,$AV$8:$AV$20,1,FALSE)),0,1)</f>
        <v>1</v>
      </c>
      <c r="AH8" s="21"/>
      <c r="AI8" s="22"/>
      <c r="AJ8" s="22"/>
      <c r="AK8" s="22"/>
      <c r="AL8" s="22"/>
      <c r="AM8" s="22"/>
      <c r="AN8" s="22"/>
      <c r="AO8" s="22"/>
      <c r="AP8" s="23"/>
      <c r="AQ8" s="21">
        <f t="shared" ref="AQ8:AQ38" si="5">IF(O8="","",IF(OR(O8="",P8=1,P8=7,AU8=1),0,1))</f>
        <v>1</v>
      </c>
      <c r="AR8" s="99">
        <f t="shared" ref="AR8:AR37" si="6">IF(O8="","",IF(OR(P8=1,P8=7),0,1))</f>
        <v>1</v>
      </c>
      <c r="AS8" s="22">
        <f t="shared" ref="AS8:AS38" si="7">IF(OR(P8=1,P8=7),1,0)</f>
        <v>0</v>
      </c>
      <c r="AT8" s="104">
        <f>AS8*AU8</f>
        <v>0</v>
      </c>
      <c r="AU8" s="23">
        <f>IF(ISERROR(VLOOKUP(O8,$AV$8:$AV$20,1,FALSE)),0,1)</f>
        <v>0</v>
      </c>
      <c r="AV8" s="125">
        <v>44562</v>
      </c>
      <c r="AW8" s="114">
        <v>1</v>
      </c>
      <c r="AX8" s="115">
        <f>DATE(YEAR($AV$8),AW8,1)</f>
        <v>44562</v>
      </c>
      <c r="AY8" s="1"/>
      <c r="AZ8" s="1"/>
      <c r="BA8" s="1"/>
      <c r="BB8" s="1"/>
    </row>
    <row r="9" spans="1:54" ht="15" customHeight="1" x14ac:dyDescent="0.2">
      <c r="A9" s="84">
        <f t="shared" ref="A9:A38" si="8">IF(A8="","",IF(DAY(A8+1)=1,"",A8+1))</f>
        <v>44563</v>
      </c>
      <c r="B9" s="85">
        <f t="shared" si="0"/>
        <v>1</v>
      </c>
      <c r="C9" s="126"/>
      <c r="D9" s="91"/>
      <c r="E9" s="92"/>
      <c r="F9" s="92"/>
      <c r="G9" s="92"/>
      <c r="H9" s="92"/>
      <c r="I9" s="92"/>
      <c r="J9" s="130" t="str">
        <f t="shared" ref="J9:J38" si="9">IF(COUNTA(D9:I9)&lt;2,"",ROUND((IF(COUNTA(D9:E9)&lt;2,0,E9-D9)+IF(G9*F9=0,0,G9-F9)+IF(I9*H9=0,0,I9-H9))*24,3))</f>
        <v/>
      </c>
      <c r="K9" s="78"/>
      <c r="L9" s="79"/>
      <c r="M9" s="80"/>
      <c r="N9" s="81"/>
      <c r="O9" s="86">
        <f t="shared" ref="O9:O38" si="10">IF(O8="","",IF(DAY(O8+1)=1,"",O8+1))</f>
        <v>44594</v>
      </c>
      <c r="P9" s="83">
        <f t="shared" si="1"/>
        <v>4</v>
      </c>
      <c r="Q9" s="128"/>
      <c r="R9" s="91"/>
      <c r="S9" s="92"/>
      <c r="T9" s="92"/>
      <c r="U9" s="92"/>
      <c r="V9" s="92"/>
      <c r="W9" s="93"/>
      <c r="X9" s="130" t="str">
        <f t="shared" ref="X9:X38" si="11">IF(COUNTA(R9:W9)&lt;2,"",ROUND((IF(COUNTA(R9:S9)&lt;2,0,S9-R9)+IF(U9*T9=0,0,U9-T9)+IF(W9*V9=0,0,W9-V9))*24,3))</f>
        <v/>
      </c>
      <c r="Y9" s="78"/>
      <c r="Z9" s="79"/>
      <c r="AA9" s="80"/>
      <c r="AC9" s="24">
        <f t="shared" si="2"/>
        <v>0</v>
      </c>
      <c r="AD9" s="99">
        <f t="shared" si="3"/>
        <v>0</v>
      </c>
      <c r="AE9" s="25">
        <f t="shared" si="4"/>
        <v>1</v>
      </c>
      <c r="AF9" s="104">
        <f t="shared" ref="AF9:AF38" si="12">AE9*AG9</f>
        <v>0</v>
      </c>
      <c r="AG9" s="23">
        <f t="shared" ref="AG9:AG38" si="13">IF(ISERROR(VLOOKUP(A9,$AV$8:$AV$20,1,FALSE)),0,1)</f>
        <v>0</v>
      </c>
      <c r="AH9" s="24"/>
      <c r="AI9" s="25"/>
      <c r="AJ9" s="25"/>
      <c r="AK9" s="25"/>
      <c r="AL9" s="25"/>
      <c r="AM9" s="25"/>
      <c r="AN9" s="25"/>
      <c r="AO9" s="25"/>
      <c r="AP9" s="26"/>
      <c r="AQ9" s="24">
        <f t="shared" si="5"/>
        <v>1</v>
      </c>
      <c r="AR9" s="99">
        <f t="shared" si="6"/>
        <v>1</v>
      </c>
      <c r="AS9" s="25">
        <f t="shared" si="7"/>
        <v>0</v>
      </c>
      <c r="AT9" s="104">
        <f t="shared" ref="AT9:AT38" si="14">AS9*AU9</f>
        <v>0</v>
      </c>
      <c r="AU9" s="23">
        <f t="shared" ref="AU9:AU38" si="15">IF(ISERROR(VLOOKUP(O9,$AV$8:$AV$20,1,FALSE)),0,1)</f>
        <v>0</v>
      </c>
      <c r="AV9" s="94">
        <v>44666</v>
      </c>
      <c r="AW9" s="114">
        <v>2</v>
      </c>
      <c r="AX9" s="115">
        <f t="shared" ref="AX9:AX19" si="16">DATE(YEAR($AV$8),AW9,1)</f>
        <v>44593</v>
      </c>
      <c r="AY9" s="1"/>
      <c r="AZ9" s="1"/>
      <c r="BA9" s="1"/>
      <c r="BB9" s="1"/>
    </row>
    <row r="10" spans="1:54" ht="15" customHeight="1" x14ac:dyDescent="0.2">
      <c r="A10" s="84">
        <f t="shared" si="8"/>
        <v>44564</v>
      </c>
      <c r="B10" s="85">
        <f t="shared" si="0"/>
        <v>2</v>
      </c>
      <c r="C10" s="126"/>
      <c r="D10" s="91"/>
      <c r="E10" s="92"/>
      <c r="F10" s="92"/>
      <c r="G10" s="92"/>
      <c r="H10" s="92"/>
      <c r="I10" s="92"/>
      <c r="J10" s="130" t="str">
        <f t="shared" si="9"/>
        <v/>
      </c>
      <c r="K10" s="78"/>
      <c r="L10" s="79"/>
      <c r="M10" s="80"/>
      <c r="N10" s="81"/>
      <c r="O10" s="86">
        <f t="shared" si="10"/>
        <v>44595</v>
      </c>
      <c r="P10" s="83">
        <f t="shared" si="1"/>
        <v>5</v>
      </c>
      <c r="Q10" s="128"/>
      <c r="R10" s="91"/>
      <c r="S10" s="92"/>
      <c r="T10" s="92"/>
      <c r="U10" s="92"/>
      <c r="V10" s="92"/>
      <c r="W10" s="93"/>
      <c r="X10" s="130" t="str">
        <f t="shared" si="11"/>
        <v/>
      </c>
      <c r="Y10" s="78"/>
      <c r="Z10" s="79"/>
      <c r="AA10" s="80"/>
      <c r="AC10" s="24">
        <f t="shared" si="2"/>
        <v>1</v>
      </c>
      <c r="AD10" s="99">
        <f t="shared" si="3"/>
        <v>1</v>
      </c>
      <c r="AE10" s="25">
        <f t="shared" si="4"/>
        <v>0</v>
      </c>
      <c r="AF10" s="104">
        <f t="shared" si="12"/>
        <v>0</v>
      </c>
      <c r="AG10" s="23">
        <f t="shared" si="13"/>
        <v>0</v>
      </c>
      <c r="AH10" s="24"/>
      <c r="AI10" s="25"/>
      <c r="AJ10" s="25"/>
      <c r="AK10" s="25"/>
      <c r="AL10" s="25"/>
      <c r="AM10" s="25"/>
      <c r="AN10" s="25"/>
      <c r="AO10" s="25"/>
      <c r="AP10" s="26"/>
      <c r="AQ10" s="24">
        <f t="shared" si="5"/>
        <v>1</v>
      </c>
      <c r="AR10" s="99">
        <f t="shared" si="6"/>
        <v>1</v>
      </c>
      <c r="AS10" s="25">
        <f t="shared" si="7"/>
        <v>0</v>
      </c>
      <c r="AT10" s="104">
        <f t="shared" si="14"/>
        <v>0</v>
      </c>
      <c r="AU10" s="23">
        <f t="shared" si="15"/>
        <v>0</v>
      </c>
      <c r="AV10" s="94">
        <v>44669</v>
      </c>
      <c r="AW10" s="114">
        <v>3</v>
      </c>
      <c r="AX10" s="115">
        <f t="shared" si="16"/>
        <v>44621</v>
      </c>
      <c r="AY10" s="1"/>
      <c r="AZ10" s="1"/>
      <c r="BA10" s="1"/>
      <c r="BB10" s="1"/>
    </row>
    <row r="11" spans="1:54" ht="15" customHeight="1" x14ac:dyDescent="0.2">
      <c r="A11" s="84">
        <f t="shared" si="8"/>
        <v>44565</v>
      </c>
      <c r="B11" s="85">
        <f t="shared" si="0"/>
        <v>3</v>
      </c>
      <c r="C11" s="126"/>
      <c r="D11" s="91"/>
      <c r="E11" s="92"/>
      <c r="F11" s="92"/>
      <c r="G11" s="92"/>
      <c r="H11" s="92"/>
      <c r="I11" s="92"/>
      <c r="J11" s="130" t="str">
        <f t="shared" si="9"/>
        <v/>
      </c>
      <c r="K11" s="78"/>
      <c r="L11" s="79"/>
      <c r="M11" s="80"/>
      <c r="N11" s="81"/>
      <c r="O11" s="86">
        <f t="shared" si="10"/>
        <v>44596</v>
      </c>
      <c r="P11" s="83">
        <f t="shared" si="1"/>
        <v>6</v>
      </c>
      <c r="Q11" s="128"/>
      <c r="R11" s="91"/>
      <c r="S11" s="92"/>
      <c r="T11" s="92"/>
      <c r="U11" s="92"/>
      <c r="V11" s="92"/>
      <c r="W11" s="93"/>
      <c r="X11" s="130" t="str">
        <f t="shared" si="11"/>
        <v/>
      </c>
      <c r="Y11" s="78"/>
      <c r="Z11" s="79"/>
      <c r="AA11" s="80"/>
      <c r="AC11" s="24">
        <f t="shared" si="2"/>
        <v>1</v>
      </c>
      <c r="AD11" s="99">
        <f t="shared" si="3"/>
        <v>1</v>
      </c>
      <c r="AE11" s="25">
        <f t="shared" si="4"/>
        <v>0</v>
      </c>
      <c r="AF11" s="104">
        <f t="shared" si="12"/>
        <v>0</v>
      </c>
      <c r="AG11" s="23">
        <f t="shared" si="13"/>
        <v>0</v>
      </c>
      <c r="AH11" s="24"/>
      <c r="AI11" s="25"/>
      <c r="AJ11" s="25"/>
      <c r="AK11" s="25"/>
      <c r="AL11" s="25"/>
      <c r="AM11" s="25"/>
      <c r="AN11" s="25"/>
      <c r="AO11" s="25"/>
      <c r="AP11" s="26"/>
      <c r="AQ11" s="24">
        <f t="shared" si="5"/>
        <v>1</v>
      </c>
      <c r="AR11" s="99">
        <f t="shared" si="6"/>
        <v>1</v>
      </c>
      <c r="AS11" s="25">
        <f t="shared" si="7"/>
        <v>0</v>
      </c>
      <c r="AT11" s="104">
        <f t="shared" si="14"/>
        <v>0</v>
      </c>
      <c r="AU11" s="23">
        <f t="shared" si="15"/>
        <v>0</v>
      </c>
      <c r="AV11" s="94">
        <v>44682</v>
      </c>
      <c r="AW11" s="114">
        <v>4</v>
      </c>
      <c r="AX11" s="115">
        <f t="shared" si="16"/>
        <v>44652</v>
      </c>
      <c r="AY11" s="1"/>
      <c r="AZ11" s="1"/>
      <c r="BA11" s="1"/>
      <c r="BB11" s="1"/>
    </row>
    <row r="12" spans="1:54" ht="15" customHeight="1" x14ac:dyDescent="0.2">
      <c r="A12" s="84">
        <f t="shared" si="8"/>
        <v>44566</v>
      </c>
      <c r="B12" s="85">
        <f t="shared" si="0"/>
        <v>4</v>
      </c>
      <c r="C12" s="126"/>
      <c r="D12" s="91"/>
      <c r="E12" s="92"/>
      <c r="F12" s="92"/>
      <c r="G12" s="92"/>
      <c r="H12" s="92"/>
      <c r="I12" s="92"/>
      <c r="J12" s="130" t="str">
        <f t="shared" si="9"/>
        <v/>
      </c>
      <c r="K12" s="78"/>
      <c r="L12" s="79"/>
      <c r="M12" s="80"/>
      <c r="N12" s="81"/>
      <c r="O12" s="86">
        <f t="shared" si="10"/>
        <v>44597</v>
      </c>
      <c r="P12" s="83">
        <f t="shared" si="1"/>
        <v>7</v>
      </c>
      <c r="Q12" s="128"/>
      <c r="R12" s="91"/>
      <c r="S12" s="92"/>
      <c r="T12" s="92"/>
      <c r="U12" s="92"/>
      <c r="V12" s="92"/>
      <c r="W12" s="93"/>
      <c r="X12" s="130" t="str">
        <f t="shared" si="11"/>
        <v/>
      </c>
      <c r="Y12" s="78"/>
      <c r="Z12" s="79"/>
      <c r="AA12" s="80"/>
      <c r="AC12" s="24">
        <f t="shared" si="2"/>
        <v>1</v>
      </c>
      <c r="AD12" s="99">
        <f t="shared" si="3"/>
        <v>1</v>
      </c>
      <c r="AE12" s="25">
        <f t="shared" si="4"/>
        <v>0</v>
      </c>
      <c r="AF12" s="104">
        <f t="shared" si="12"/>
        <v>0</v>
      </c>
      <c r="AG12" s="23">
        <f t="shared" si="13"/>
        <v>0</v>
      </c>
      <c r="AH12" s="24"/>
      <c r="AI12" s="25"/>
      <c r="AJ12" s="25"/>
      <c r="AK12" s="25"/>
      <c r="AL12" s="25"/>
      <c r="AM12" s="25"/>
      <c r="AN12" s="25"/>
      <c r="AO12" s="25"/>
      <c r="AP12" s="26"/>
      <c r="AQ12" s="24">
        <f t="shared" si="5"/>
        <v>0</v>
      </c>
      <c r="AR12" s="99">
        <f t="shared" si="6"/>
        <v>0</v>
      </c>
      <c r="AS12" s="25">
        <f t="shared" si="7"/>
        <v>1</v>
      </c>
      <c r="AT12" s="104">
        <f t="shared" si="14"/>
        <v>0</v>
      </c>
      <c r="AU12" s="23">
        <f t="shared" si="15"/>
        <v>0</v>
      </c>
      <c r="AV12" s="94">
        <v>44689</v>
      </c>
      <c r="AW12" s="114">
        <v>5</v>
      </c>
      <c r="AX12" s="115">
        <f t="shared" si="16"/>
        <v>44682</v>
      </c>
      <c r="AY12" s="1"/>
      <c r="AZ12" s="1"/>
      <c r="BA12" s="1"/>
      <c r="BB12" s="1"/>
    </row>
    <row r="13" spans="1:54" ht="15" customHeight="1" x14ac:dyDescent="0.2">
      <c r="A13" s="84">
        <f t="shared" si="8"/>
        <v>44567</v>
      </c>
      <c r="B13" s="85">
        <f t="shared" si="0"/>
        <v>5</v>
      </c>
      <c r="C13" s="126"/>
      <c r="D13" s="91"/>
      <c r="E13" s="92"/>
      <c r="F13" s="92"/>
      <c r="G13" s="92"/>
      <c r="H13" s="92"/>
      <c r="I13" s="92"/>
      <c r="J13" s="130" t="str">
        <f t="shared" si="9"/>
        <v/>
      </c>
      <c r="K13" s="78"/>
      <c r="L13" s="79"/>
      <c r="M13" s="80"/>
      <c r="N13" s="81"/>
      <c r="O13" s="86">
        <f t="shared" si="10"/>
        <v>44598</v>
      </c>
      <c r="P13" s="83">
        <f t="shared" si="1"/>
        <v>1</v>
      </c>
      <c r="Q13" s="128"/>
      <c r="R13" s="91"/>
      <c r="S13" s="92"/>
      <c r="T13" s="92"/>
      <c r="U13" s="92"/>
      <c r="V13" s="92"/>
      <c r="W13" s="93"/>
      <c r="X13" s="130" t="str">
        <f t="shared" si="11"/>
        <v/>
      </c>
      <c r="Y13" s="78"/>
      <c r="Z13" s="79"/>
      <c r="AA13" s="80"/>
      <c r="AC13" s="24">
        <f t="shared" si="2"/>
        <v>1</v>
      </c>
      <c r="AD13" s="99">
        <f t="shared" si="3"/>
        <v>1</v>
      </c>
      <c r="AE13" s="25">
        <f t="shared" si="4"/>
        <v>0</v>
      </c>
      <c r="AF13" s="104">
        <f t="shared" si="12"/>
        <v>0</v>
      </c>
      <c r="AG13" s="23">
        <f t="shared" si="13"/>
        <v>0</v>
      </c>
      <c r="AH13" s="24"/>
      <c r="AI13" s="25"/>
      <c r="AJ13" s="25"/>
      <c r="AK13" s="25"/>
      <c r="AL13" s="25"/>
      <c r="AM13" s="25"/>
      <c r="AN13" s="25"/>
      <c r="AO13" s="25"/>
      <c r="AP13" s="26"/>
      <c r="AQ13" s="24">
        <f t="shared" si="5"/>
        <v>0</v>
      </c>
      <c r="AR13" s="99">
        <f t="shared" si="6"/>
        <v>0</v>
      </c>
      <c r="AS13" s="25">
        <f t="shared" si="7"/>
        <v>1</v>
      </c>
      <c r="AT13" s="104">
        <f t="shared" si="14"/>
        <v>0</v>
      </c>
      <c r="AU13" s="23">
        <f t="shared" si="15"/>
        <v>0</v>
      </c>
      <c r="AV13" s="94">
        <v>44747</v>
      </c>
      <c r="AW13" s="114">
        <v>6</v>
      </c>
      <c r="AX13" s="115">
        <f t="shared" si="16"/>
        <v>44713</v>
      </c>
      <c r="AY13" s="1"/>
      <c r="AZ13" s="1"/>
      <c r="BA13" s="1"/>
      <c r="BB13" s="1"/>
    </row>
    <row r="14" spans="1:54" ht="15" customHeight="1" x14ac:dyDescent="0.2">
      <c r="A14" s="84">
        <f t="shared" si="8"/>
        <v>44568</v>
      </c>
      <c r="B14" s="85">
        <f t="shared" si="0"/>
        <v>6</v>
      </c>
      <c r="C14" s="126"/>
      <c r="D14" s="91"/>
      <c r="E14" s="92"/>
      <c r="F14" s="92"/>
      <c r="G14" s="92"/>
      <c r="H14" s="92"/>
      <c r="I14" s="92"/>
      <c r="J14" s="130" t="str">
        <f t="shared" si="9"/>
        <v/>
      </c>
      <c r="K14" s="78"/>
      <c r="L14" s="79"/>
      <c r="M14" s="80"/>
      <c r="N14" s="81"/>
      <c r="O14" s="86">
        <f t="shared" si="10"/>
        <v>44599</v>
      </c>
      <c r="P14" s="83">
        <f t="shared" si="1"/>
        <v>2</v>
      </c>
      <c r="Q14" s="128"/>
      <c r="R14" s="91"/>
      <c r="S14" s="92"/>
      <c r="T14" s="92"/>
      <c r="U14" s="92"/>
      <c r="V14" s="92"/>
      <c r="W14" s="93"/>
      <c r="X14" s="130" t="str">
        <f t="shared" si="11"/>
        <v/>
      </c>
      <c r="Y14" s="78"/>
      <c r="Z14" s="79"/>
      <c r="AA14" s="80"/>
      <c r="AC14" s="24">
        <f t="shared" si="2"/>
        <v>1</v>
      </c>
      <c r="AD14" s="99">
        <f t="shared" si="3"/>
        <v>1</v>
      </c>
      <c r="AE14" s="25">
        <f t="shared" si="4"/>
        <v>0</v>
      </c>
      <c r="AF14" s="104">
        <f t="shared" si="12"/>
        <v>0</v>
      </c>
      <c r="AG14" s="23">
        <f t="shared" si="13"/>
        <v>0</v>
      </c>
      <c r="AH14" s="24"/>
      <c r="AI14" s="25"/>
      <c r="AJ14" s="25"/>
      <c r="AK14" s="25"/>
      <c r="AL14" s="25"/>
      <c r="AM14" s="25"/>
      <c r="AN14" s="25"/>
      <c r="AO14" s="25"/>
      <c r="AP14" s="26"/>
      <c r="AQ14" s="24">
        <f t="shared" si="5"/>
        <v>1</v>
      </c>
      <c r="AR14" s="99">
        <f t="shared" si="6"/>
        <v>1</v>
      </c>
      <c r="AS14" s="25">
        <f t="shared" si="7"/>
        <v>0</v>
      </c>
      <c r="AT14" s="104">
        <f t="shared" si="14"/>
        <v>0</v>
      </c>
      <c r="AU14" s="23">
        <f t="shared" si="15"/>
        <v>0</v>
      </c>
      <c r="AV14" s="94">
        <v>44748</v>
      </c>
      <c r="AW14" s="114">
        <v>7</v>
      </c>
      <c r="AX14" s="115">
        <f t="shared" si="16"/>
        <v>44743</v>
      </c>
      <c r="AY14" s="1"/>
      <c r="AZ14" s="1"/>
      <c r="BA14" s="1"/>
      <c r="BB14" s="1"/>
    </row>
    <row r="15" spans="1:54" ht="15" customHeight="1" x14ac:dyDescent="0.2">
      <c r="A15" s="84">
        <f t="shared" si="8"/>
        <v>44569</v>
      </c>
      <c r="B15" s="85">
        <f t="shared" si="0"/>
        <v>7</v>
      </c>
      <c r="C15" s="126"/>
      <c r="D15" s="91"/>
      <c r="E15" s="92"/>
      <c r="F15" s="92"/>
      <c r="G15" s="92"/>
      <c r="H15" s="92"/>
      <c r="I15" s="92"/>
      <c r="J15" s="130" t="str">
        <f t="shared" si="9"/>
        <v/>
      </c>
      <c r="K15" s="78"/>
      <c r="L15" s="79"/>
      <c r="M15" s="80"/>
      <c r="N15" s="81"/>
      <c r="O15" s="86">
        <f t="shared" si="10"/>
        <v>44600</v>
      </c>
      <c r="P15" s="83">
        <f t="shared" si="1"/>
        <v>3</v>
      </c>
      <c r="Q15" s="128"/>
      <c r="R15" s="91"/>
      <c r="S15" s="92"/>
      <c r="T15" s="92"/>
      <c r="U15" s="92"/>
      <c r="V15" s="92"/>
      <c r="W15" s="93"/>
      <c r="X15" s="130" t="str">
        <f t="shared" si="11"/>
        <v/>
      </c>
      <c r="Y15" s="78"/>
      <c r="Z15" s="79"/>
      <c r="AA15" s="80"/>
      <c r="AC15" s="24">
        <f t="shared" si="2"/>
        <v>0</v>
      </c>
      <c r="AD15" s="99">
        <f t="shared" si="3"/>
        <v>0</v>
      </c>
      <c r="AE15" s="25">
        <f t="shared" si="4"/>
        <v>1</v>
      </c>
      <c r="AF15" s="104">
        <f t="shared" si="12"/>
        <v>0</v>
      </c>
      <c r="AG15" s="23">
        <f t="shared" si="13"/>
        <v>0</v>
      </c>
      <c r="AH15" s="24"/>
      <c r="AI15" s="25"/>
      <c r="AJ15" s="25"/>
      <c r="AK15" s="25"/>
      <c r="AL15" s="25"/>
      <c r="AM15" s="25"/>
      <c r="AN15" s="25"/>
      <c r="AO15" s="25"/>
      <c r="AP15" s="26"/>
      <c r="AQ15" s="24">
        <f t="shared" si="5"/>
        <v>1</v>
      </c>
      <c r="AR15" s="99">
        <f t="shared" si="6"/>
        <v>1</v>
      </c>
      <c r="AS15" s="25">
        <f t="shared" si="7"/>
        <v>0</v>
      </c>
      <c r="AT15" s="104">
        <f t="shared" si="14"/>
        <v>0</v>
      </c>
      <c r="AU15" s="23">
        <f t="shared" si="15"/>
        <v>0</v>
      </c>
      <c r="AV15" s="94">
        <v>44832</v>
      </c>
      <c r="AW15" s="114">
        <v>8</v>
      </c>
      <c r="AX15" s="115">
        <f t="shared" si="16"/>
        <v>44774</v>
      </c>
      <c r="AY15" s="1"/>
      <c r="AZ15" s="1"/>
      <c r="BA15" s="1"/>
      <c r="BB15" s="1"/>
    </row>
    <row r="16" spans="1:54" ht="15" customHeight="1" x14ac:dyDescent="0.2">
      <c r="A16" s="84">
        <f t="shared" si="8"/>
        <v>44570</v>
      </c>
      <c r="B16" s="85">
        <f t="shared" si="0"/>
        <v>1</v>
      </c>
      <c r="C16" s="126"/>
      <c r="D16" s="91"/>
      <c r="E16" s="92"/>
      <c r="F16" s="92"/>
      <c r="G16" s="92"/>
      <c r="H16" s="92"/>
      <c r="I16" s="92"/>
      <c r="J16" s="130" t="str">
        <f t="shared" si="9"/>
        <v/>
      </c>
      <c r="K16" s="78"/>
      <c r="L16" s="79"/>
      <c r="M16" s="80"/>
      <c r="N16" s="81"/>
      <c r="O16" s="86">
        <f t="shared" si="10"/>
        <v>44601</v>
      </c>
      <c r="P16" s="83">
        <f t="shared" si="1"/>
        <v>4</v>
      </c>
      <c r="Q16" s="128"/>
      <c r="R16" s="91"/>
      <c r="S16" s="92"/>
      <c r="T16" s="92"/>
      <c r="U16" s="92"/>
      <c r="V16" s="92"/>
      <c r="W16" s="93"/>
      <c r="X16" s="130" t="str">
        <f t="shared" si="11"/>
        <v/>
      </c>
      <c r="Y16" s="78"/>
      <c r="Z16" s="79"/>
      <c r="AA16" s="80"/>
      <c r="AC16" s="24">
        <f t="shared" si="2"/>
        <v>0</v>
      </c>
      <c r="AD16" s="99">
        <f t="shared" si="3"/>
        <v>0</v>
      </c>
      <c r="AE16" s="25">
        <f t="shared" si="4"/>
        <v>1</v>
      </c>
      <c r="AF16" s="104">
        <f t="shared" si="12"/>
        <v>0</v>
      </c>
      <c r="AG16" s="23">
        <f t="shared" si="13"/>
        <v>0</v>
      </c>
      <c r="AH16" s="24"/>
      <c r="AI16" s="25"/>
      <c r="AJ16" s="25"/>
      <c r="AK16" s="25"/>
      <c r="AL16" s="25"/>
      <c r="AM16" s="25"/>
      <c r="AN16" s="25"/>
      <c r="AO16" s="25"/>
      <c r="AP16" s="26"/>
      <c r="AQ16" s="24">
        <f t="shared" si="5"/>
        <v>1</v>
      </c>
      <c r="AR16" s="99">
        <f t="shared" si="6"/>
        <v>1</v>
      </c>
      <c r="AS16" s="25">
        <f t="shared" si="7"/>
        <v>0</v>
      </c>
      <c r="AT16" s="104">
        <f t="shared" si="14"/>
        <v>0</v>
      </c>
      <c r="AU16" s="23">
        <f t="shared" si="15"/>
        <v>0</v>
      </c>
      <c r="AV16" s="94">
        <v>44862</v>
      </c>
      <c r="AW16" s="114">
        <v>9</v>
      </c>
      <c r="AX16" s="115">
        <f t="shared" si="16"/>
        <v>44805</v>
      </c>
      <c r="AY16" s="1"/>
      <c r="AZ16" s="1"/>
      <c r="BA16" s="1"/>
      <c r="BB16" s="1"/>
    </row>
    <row r="17" spans="1:54" ht="15" customHeight="1" x14ac:dyDescent="0.2">
      <c r="A17" s="84">
        <f t="shared" si="8"/>
        <v>44571</v>
      </c>
      <c r="B17" s="85">
        <f t="shared" si="0"/>
        <v>2</v>
      </c>
      <c r="C17" s="126"/>
      <c r="D17" s="91"/>
      <c r="E17" s="92"/>
      <c r="F17" s="92"/>
      <c r="G17" s="92"/>
      <c r="H17" s="92"/>
      <c r="I17" s="92"/>
      <c r="J17" s="130" t="str">
        <f t="shared" si="9"/>
        <v/>
      </c>
      <c r="K17" s="78"/>
      <c r="L17" s="79"/>
      <c r="M17" s="80"/>
      <c r="N17" s="81"/>
      <c r="O17" s="86">
        <f t="shared" si="10"/>
        <v>44602</v>
      </c>
      <c r="P17" s="83">
        <f t="shared" si="1"/>
        <v>5</v>
      </c>
      <c r="Q17" s="128"/>
      <c r="R17" s="91"/>
      <c r="S17" s="92"/>
      <c r="T17" s="92"/>
      <c r="U17" s="92"/>
      <c r="V17" s="92"/>
      <c r="W17" s="93"/>
      <c r="X17" s="130" t="str">
        <f t="shared" si="11"/>
        <v/>
      </c>
      <c r="Y17" s="78"/>
      <c r="Z17" s="79"/>
      <c r="AA17" s="80"/>
      <c r="AC17" s="24">
        <f t="shared" si="2"/>
        <v>1</v>
      </c>
      <c r="AD17" s="99">
        <f t="shared" si="3"/>
        <v>1</v>
      </c>
      <c r="AE17" s="25">
        <f t="shared" si="4"/>
        <v>0</v>
      </c>
      <c r="AF17" s="104">
        <f t="shared" si="12"/>
        <v>0</v>
      </c>
      <c r="AG17" s="23">
        <f t="shared" si="13"/>
        <v>0</v>
      </c>
      <c r="AH17" s="24"/>
      <c r="AI17" s="25"/>
      <c r="AJ17" s="25"/>
      <c r="AK17" s="25"/>
      <c r="AL17" s="25"/>
      <c r="AM17" s="25"/>
      <c r="AN17" s="25"/>
      <c r="AO17" s="25"/>
      <c r="AP17" s="26"/>
      <c r="AQ17" s="24">
        <f t="shared" si="5"/>
        <v>1</v>
      </c>
      <c r="AR17" s="99">
        <f t="shared" si="6"/>
        <v>1</v>
      </c>
      <c r="AS17" s="25">
        <f t="shared" si="7"/>
        <v>0</v>
      </c>
      <c r="AT17" s="104">
        <f t="shared" si="14"/>
        <v>0</v>
      </c>
      <c r="AU17" s="23">
        <f t="shared" si="15"/>
        <v>0</v>
      </c>
      <c r="AV17" s="94">
        <v>44882</v>
      </c>
      <c r="AW17" s="114">
        <v>10</v>
      </c>
      <c r="AX17" s="115">
        <f t="shared" si="16"/>
        <v>44835</v>
      </c>
      <c r="AY17" s="1"/>
      <c r="AZ17" s="1"/>
      <c r="BA17" s="1"/>
      <c r="BB17" s="1"/>
    </row>
    <row r="18" spans="1:54" ht="15" customHeight="1" x14ac:dyDescent="0.2">
      <c r="A18" s="84">
        <f t="shared" si="8"/>
        <v>44572</v>
      </c>
      <c r="B18" s="85">
        <f t="shared" si="0"/>
        <v>3</v>
      </c>
      <c r="C18" s="126"/>
      <c r="D18" s="91"/>
      <c r="E18" s="92"/>
      <c r="F18" s="92"/>
      <c r="G18" s="92"/>
      <c r="H18" s="92"/>
      <c r="I18" s="92"/>
      <c r="J18" s="130" t="str">
        <f t="shared" si="9"/>
        <v/>
      </c>
      <c r="K18" s="78"/>
      <c r="L18" s="79"/>
      <c r="M18" s="80"/>
      <c r="N18" s="81"/>
      <c r="O18" s="86">
        <f t="shared" si="10"/>
        <v>44603</v>
      </c>
      <c r="P18" s="83">
        <f t="shared" si="1"/>
        <v>6</v>
      </c>
      <c r="Q18" s="128"/>
      <c r="R18" s="91"/>
      <c r="S18" s="92"/>
      <c r="T18" s="92"/>
      <c r="U18" s="92"/>
      <c r="V18" s="92"/>
      <c r="W18" s="93"/>
      <c r="X18" s="130" t="str">
        <f t="shared" si="11"/>
        <v/>
      </c>
      <c r="Y18" s="78"/>
      <c r="Z18" s="79"/>
      <c r="AA18" s="80"/>
      <c r="AC18" s="24">
        <f t="shared" si="2"/>
        <v>1</v>
      </c>
      <c r="AD18" s="99">
        <f t="shared" si="3"/>
        <v>1</v>
      </c>
      <c r="AE18" s="25">
        <f t="shared" si="4"/>
        <v>0</v>
      </c>
      <c r="AF18" s="104">
        <f t="shared" si="12"/>
        <v>0</v>
      </c>
      <c r="AG18" s="23">
        <f t="shared" si="13"/>
        <v>0</v>
      </c>
      <c r="AH18" s="24"/>
      <c r="AI18" s="25"/>
      <c r="AJ18" s="25"/>
      <c r="AK18" s="25"/>
      <c r="AL18" s="25"/>
      <c r="AM18" s="25"/>
      <c r="AN18" s="25"/>
      <c r="AO18" s="25"/>
      <c r="AP18" s="26"/>
      <c r="AQ18" s="24">
        <f t="shared" si="5"/>
        <v>1</v>
      </c>
      <c r="AR18" s="99">
        <f t="shared" si="6"/>
        <v>1</v>
      </c>
      <c r="AS18" s="25">
        <f t="shared" si="7"/>
        <v>0</v>
      </c>
      <c r="AT18" s="104">
        <f t="shared" si="14"/>
        <v>0</v>
      </c>
      <c r="AU18" s="23">
        <f t="shared" si="15"/>
        <v>0</v>
      </c>
      <c r="AV18" s="94">
        <v>44919</v>
      </c>
      <c r="AW18" s="114">
        <v>11</v>
      </c>
      <c r="AX18" s="115">
        <f t="shared" si="16"/>
        <v>44866</v>
      </c>
      <c r="AY18" s="1"/>
      <c r="AZ18" s="1"/>
      <c r="BA18" s="1"/>
      <c r="BB18" s="1"/>
    </row>
    <row r="19" spans="1:54" ht="15" customHeight="1" x14ac:dyDescent="0.2">
      <c r="A19" s="84">
        <f t="shared" si="8"/>
        <v>44573</v>
      </c>
      <c r="B19" s="85">
        <f t="shared" si="0"/>
        <v>4</v>
      </c>
      <c r="C19" s="126"/>
      <c r="D19" s="91"/>
      <c r="E19" s="92"/>
      <c r="F19" s="92"/>
      <c r="G19" s="92"/>
      <c r="H19" s="92"/>
      <c r="I19" s="92"/>
      <c r="J19" s="130" t="str">
        <f t="shared" si="9"/>
        <v/>
      </c>
      <c r="K19" s="78"/>
      <c r="L19" s="79"/>
      <c r="M19" s="80"/>
      <c r="N19" s="81"/>
      <c r="O19" s="86">
        <f t="shared" si="10"/>
        <v>44604</v>
      </c>
      <c r="P19" s="83">
        <f t="shared" si="1"/>
        <v>7</v>
      </c>
      <c r="Q19" s="128"/>
      <c r="R19" s="91"/>
      <c r="S19" s="92"/>
      <c r="T19" s="92"/>
      <c r="U19" s="92"/>
      <c r="V19" s="92"/>
      <c r="W19" s="93"/>
      <c r="X19" s="130" t="str">
        <f t="shared" si="11"/>
        <v/>
      </c>
      <c r="Y19" s="78"/>
      <c r="Z19" s="79"/>
      <c r="AA19" s="80"/>
      <c r="AC19" s="24">
        <f t="shared" si="2"/>
        <v>1</v>
      </c>
      <c r="AD19" s="99">
        <f t="shared" si="3"/>
        <v>1</v>
      </c>
      <c r="AE19" s="25">
        <f t="shared" si="4"/>
        <v>0</v>
      </c>
      <c r="AF19" s="104">
        <f t="shared" si="12"/>
        <v>0</v>
      </c>
      <c r="AG19" s="23">
        <f t="shared" si="13"/>
        <v>0</v>
      </c>
      <c r="AH19" s="24"/>
      <c r="AI19" s="25"/>
      <c r="AJ19" s="25"/>
      <c r="AK19" s="25"/>
      <c r="AL19" s="25"/>
      <c r="AM19" s="25"/>
      <c r="AN19" s="25"/>
      <c r="AO19" s="25"/>
      <c r="AP19" s="26"/>
      <c r="AQ19" s="24">
        <f t="shared" si="5"/>
        <v>0</v>
      </c>
      <c r="AR19" s="99">
        <f t="shared" si="6"/>
        <v>0</v>
      </c>
      <c r="AS19" s="25">
        <f t="shared" si="7"/>
        <v>1</v>
      </c>
      <c r="AT19" s="104">
        <f t="shared" si="14"/>
        <v>0</v>
      </c>
      <c r="AU19" s="23">
        <f t="shared" si="15"/>
        <v>0</v>
      </c>
      <c r="AV19" s="94">
        <v>44920</v>
      </c>
      <c r="AW19" s="114">
        <v>12</v>
      </c>
      <c r="AX19" s="115">
        <f t="shared" si="16"/>
        <v>44896</v>
      </c>
      <c r="AY19" s="1"/>
      <c r="AZ19" s="1"/>
      <c r="BA19" s="1"/>
      <c r="BB19" s="1"/>
    </row>
    <row r="20" spans="1:54" ht="15" customHeight="1" x14ac:dyDescent="0.2">
      <c r="A20" s="84">
        <f t="shared" si="8"/>
        <v>44574</v>
      </c>
      <c r="B20" s="85">
        <f t="shared" si="0"/>
        <v>5</v>
      </c>
      <c r="C20" s="126"/>
      <c r="D20" s="91"/>
      <c r="E20" s="92"/>
      <c r="F20" s="92"/>
      <c r="G20" s="92"/>
      <c r="H20" s="92"/>
      <c r="I20" s="92"/>
      <c r="J20" s="130" t="str">
        <f t="shared" si="9"/>
        <v/>
      </c>
      <c r="K20" s="78"/>
      <c r="L20" s="79"/>
      <c r="M20" s="80"/>
      <c r="N20" s="81"/>
      <c r="O20" s="86">
        <f t="shared" si="10"/>
        <v>44605</v>
      </c>
      <c r="P20" s="83">
        <f t="shared" si="1"/>
        <v>1</v>
      </c>
      <c r="Q20" s="128"/>
      <c r="R20" s="91"/>
      <c r="S20" s="92"/>
      <c r="T20" s="92"/>
      <c r="U20" s="92"/>
      <c r="V20" s="92"/>
      <c r="W20" s="93"/>
      <c r="X20" s="130" t="str">
        <f t="shared" si="11"/>
        <v/>
      </c>
      <c r="Y20" s="78"/>
      <c r="Z20" s="79"/>
      <c r="AA20" s="80"/>
      <c r="AC20" s="24">
        <f t="shared" si="2"/>
        <v>1</v>
      </c>
      <c r="AD20" s="99">
        <f t="shared" si="3"/>
        <v>1</v>
      </c>
      <c r="AE20" s="25">
        <f t="shared" si="4"/>
        <v>0</v>
      </c>
      <c r="AF20" s="104">
        <f t="shared" si="12"/>
        <v>0</v>
      </c>
      <c r="AG20" s="23">
        <f t="shared" si="13"/>
        <v>0</v>
      </c>
      <c r="AH20" s="24"/>
      <c r="AI20" s="25"/>
      <c r="AJ20" s="25"/>
      <c r="AK20" s="25"/>
      <c r="AL20" s="25"/>
      <c r="AM20" s="25"/>
      <c r="AN20" s="25"/>
      <c r="AO20" s="25"/>
      <c r="AP20" s="26"/>
      <c r="AQ20" s="24">
        <f t="shared" si="5"/>
        <v>0</v>
      </c>
      <c r="AR20" s="99">
        <f t="shared" si="6"/>
        <v>0</v>
      </c>
      <c r="AS20" s="25">
        <f t="shared" si="7"/>
        <v>1</v>
      </c>
      <c r="AT20" s="104">
        <f t="shared" si="14"/>
        <v>0</v>
      </c>
      <c r="AU20" s="23">
        <f t="shared" si="15"/>
        <v>0</v>
      </c>
      <c r="AV20" s="94">
        <v>44921</v>
      </c>
      <c r="AW20" s="110"/>
      <c r="AX20" s="110"/>
      <c r="AY20" s="1"/>
      <c r="AZ20" s="1"/>
      <c r="BA20" s="1"/>
      <c r="BB20" s="1"/>
    </row>
    <row r="21" spans="1:54" ht="15" customHeight="1" x14ac:dyDescent="0.2">
      <c r="A21" s="84">
        <f t="shared" si="8"/>
        <v>44575</v>
      </c>
      <c r="B21" s="85">
        <f t="shared" si="0"/>
        <v>6</v>
      </c>
      <c r="C21" s="126"/>
      <c r="D21" s="91"/>
      <c r="E21" s="92"/>
      <c r="F21" s="92"/>
      <c r="G21" s="92"/>
      <c r="H21" s="92"/>
      <c r="I21" s="92"/>
      <c r="J21" s="130" t="str">
        <f t="shared" si="9"/>
        <v/>
      </c>
      <c r="K21" s="78"/>
      <c r="L21" s="79"/>
      <c r="M21" s="80"/>
      <c r="N21" s="81"/>
      <c r="O21" s="86">
        <f t="shared" si="10"/>
        <v>44606</v>
      </c>
      <c r="P21" s="83">
        <f t="shared" si="1"/>
        <v>2</v>
      </c>
      <c r="Q21" s="128"/>
      <c r="R21" s="91"/>
      <c r="S21" s="92"/>
      <c r="T21" s="92"/>
      <c r="U21" s="92"/>
      <c r="V21" s="92"/>
      <c r="W21" s="93"/>
      <c r="X21" s="130" t="str">
        <f t="shared" si="11"/>
        <v/>
      </c>
      <c r="Y21" s="78"/>
      <c r="Z21" s="79"/>
      <c r="AA21" s="80"/>
      <c r="AC21" s="24">
        <f t="shared" si="2"/>
        <v>1</v>
      </c>
      <c r="AD21" s="99">
        <f t="shared" si="3"/>
        <v>1</v>
      </c>
      <c r="AE21" s="25">
        <f t="shared" si="4"/>
        <v>0</v>
      </c>
      <c r="AF21" s="104">
        <f t="shared" si="12"/>
        <v>0</v>
      </c>
      <c r="AG21" s="23">
        <f t="shared" si="13"/>
        <v>0</v>
      </c>
      <c r="AH21" s="24"/>
      <c r="AI21" s="25"/>
      <c r="AJ21" s="25"/>
      <c r="AK21" s="25"/>
      <c r="AL21" s="25"/>
      <c r="AM21" s="25"/>
      <c r="AN21" s="25"/>
      <c r="AO21" s="25"/>
      <c r="AP21" s="26"/>
      <c r="AQ21" s="24">
        <f t="shared" si="5"/>
        <v>1</v>
      </c>
      <c r="AR21" s="99">
        <f t="shared" si="6"/>
        <v>1</v>
      </c>
      <c r="AS21" s="25">
        <f t="shared" si="7"/>
        <v>0</v>
      </c>
      <c r="AT21" s="104">
        <f t="shared" si="14"/>
        <v>0</v>
      </c>
      <c r="AU21" s="23">
        <f t="shared" si="15"/>
        <v>0</v>
      </c>
      <c r="AV21" s="116"/>
      <c r="AW21" s="111"/>
      <c r="AX21" s="111"/>
      <c r="AY21" s="1"/>
      <c r="AZ21" s="1"/>
      <c r="BA21" s="1"/>
      <c r="BB21" s="1"/>
    </row>
    <row r="22" spans="1:54" ht="15" customHeight="1" x14ac:dyDescent="0.2">
      <c r="A22" s="84">
        <f t="shared" si="8"/>
        <v>44576</v>
      </c>
      <c r="B22" s="85">
        <f t="shared" si="0"/>
        <v>7</v>
      </c>
      <c r="C22" s="126"/>
      <c r="D22" s="91"/>
      <c r="E22" s="92"/>
      <c r="F22" s="92"/>
      <c r="G22" s="92"/>
      <c r="H22" s="92"/>
      <c r="I22" s="92"/>
      <c r="J22" s="130" t="str">
        <f t="shared" si="9"/>
        <v/>
      </c>
      <c r="K22" s="78"/>
      <c r="L22" s="79"/>
      <c r="M22" s="80"/>
      <c r="N22" s="81"/>
      <c r="O22" s="86">
        <f t="shared" si="10"/>
        <v>44607</v>
      </c>
      <c r="P22" s="83">
        <f t="shared" si="1"/>
        <v>3</v>
      </c>
      <c r="Q22" s="128"/>
      <c r="R22" s="91"/>
      <c r="S22" s="92"/>
      <c r="T22" s="92"/>
      <c r="U22" s="92"/>
      <c r="V22" s="92"/>
      <c r="W22" s="93"/>
      <c r="X22" s="130" t="str">
        <f t="shared" si="11"/>
        <v/>
      </c>
      <c r="Y22" s="78"/>
      <c r="Z22" s="79"/>
      <c r="AA22" s="80"/>
      <c r="AC22" s="24">
        <f t="shared" si="2"/>
        <v>0</v>
      </c>
      <c r="AD22" s="99">
        <f t="shared" si="3"/>
        <v>0</v>
      </c>
      <c r="AE22" s="25">
        <f t="shared" si="4"/>
        <v>1</v>
      </c>
      <c r="AF22" s="104">
        <f t="shared" si="12"/>
        <v>0</v>
      </c>
      <c r="AG22" s="23">
        <f t="shared" si="13"/>
        <v>0</v>
      </c>
      <c r="AH22" s="24"/>
      <c r="AI22" s="25"/>
      <c r="AJ22" s="25"/>
      <c r="AK22" s="25"/>
      <c r="AL22" s="25"/>
      <c r="AM22" s="25"/>
      <c r="AN22" s="25"/>
      <c r="AO22" s="25"/>
      <c r="AP22" s="26"/>
      <c r="AQ22" s="24">
        <f t="shared" si="5"/>
        <v>1</v>
      </c>
      <c r="AR22" s="99">
        <f t="shared" si="6"/>
        <v>1</v>
      </c>
      <c r="AS22" s="25">
        <f t="shared" si="7"/>
        <v>0</v>
      </c>
      <c r="AT22" s="104">
        <f t="shared" si="14"/>
        <v>0</v>
      </c>
      <c r="AU22" s="23">
        <f t="shared" si="15"/>
        <v>0</v>
      </c>
      <c r="AV22" s="117"/>
      <c r="AW22" s="112"/>
      <c r="AX22" s="112"/>
      <c r="AY22" s="1"/>
      <c r="AZ22" s="1"/>
      <c r="BA22" s="1"/>
      <c r="BB22" s="1"/>
    </row>
    <row r="23" spans="1:54" ht="15" customHeight="1" x14ac:dyDescent="0.2">
      <c r="A23" s="84">
        <f t="shared" si="8"/>
        <v>44577</v>
      </c>
      <c r="B23" s="85">
        <f t="shared" si="0"/>
        <v>1</v>
      </c>
      <c r="C23" s="126"/>
      <c r="D23" s="91"/>
      <c r="E23" s="92"/>
      <c r="F23" s="92"/>
      <c r="G23" s="92"/>
      <c r="H23" s="92"/>
      <c r="I23" s="92"/>
      <c r="J23" s="130" t="str">
        <f t="shared" si="9"/>
        <v/>
      </c>
      <c r="K23" s="78"/>
      <c r="L23" s="79"/>
      <c r="M23" s="80"/>
      <c r="N23" s="81"/>
      <c r="O23" s="86">
        <f t="shared" si="10"/>
        <v>44608</v>
      </c>
      <c r="P23" s="83">
        <f t="shared" si="1"/>
        <v>4</v>
      </c>
      <c r="Q23" s="128"/>
      <c r="R23" s="91"/>
      <c r="S23" s="92"/>
      <c r="T23" s="92"/>
      <c r="U23" s="92"/>
      <c r="V23" s="92"/>
      <c r="W23" s="93"/>
      <c r="X23" s="130" t="str">
        <f t="shared" si="11"/>
        <v/>
      </c>
      <c r="Y23" s="78"/>
      <c r="Z23" s="79"/>
      <c r="AA23" s="80"/>
      <c r="AC23" s="24">
        <f t="shared" si="2"/>
        <v>0</v>
      </c>
      <c r="AD23" s="99">
        <f t="shared" si="3"/>
        <v>0</v>
      </c>
      <c r="AE23" s="25">
        <f t="shared" si="4"/>
        <v>1</v>
      </c>
      <c r="AF23" s="104">
        <f t="shared" si="12"/>
        <v>0</v>
      </c>
      <c r="AG23" s="23">
        <f t="shared" si="13"/>
        <v>0</v>
      </c>
      <c r="AH23" s="24"/>
      <c r="AI23" s="25"/>
      <c r="AJ23" s="25"/>
      <c r="AK23" s="25"/>
      <c r="AL23" s="25"/>
      <c r="AM23" s="25"/>
      <c r="AN23" s="25"/>
      <c r="AO23" s="25"/>
      <c r="AP23" s="26"/>
      <c r="AQ23" s="24">
        <f t="shared" si="5"/>
        <v>1</v>
      </c>
      <c r="AR23" s="99">
        <f t="shared" si="6"/>
        <v>1</v>
      </c>
      <c r="AS23" s="25">
        <f t="shared" si="7"/>
        <v>0</v>
      </c>
      <c r="AT23" s="104">
        <f t="shared" si="14"/>
        <v>0</v>
      </c>
      <c r="AU23" s="23">
        <f t="shared" si="15"/>
        <v>0</v>
      </c>
      <c r="AV23" s="117"/>
      <c r="AW23" s="112"/>
      <c r="AX23" s="112"/>
      <c r="AY23" s="1"/>
      <c r="AZ23" s="1"/>
      <c r="BA23" s="1"/>
      <c r="BB23" s="1"/>
    </row>
    <row r="24" spans="1:54" ht="15" customHeight="1" x14ac:dyDescent="0.2">
      <c r="A24" s="84">
        <f t="shared" si="8"/>
        <v>44578</v>
      </c>
      <c r="B24" s="85">
        <f t="shared" si="0"/>
        <v>2</v>
      </c>
      <c r="C24" s="126"/>
      <c r="D24" s="91"/>
      <c r="E24" s="92"/>
      <c r="F24" s="92"/>
      <c r="G24" s="92"/>
      <c r="H24" s="92"/>
      <c r="I24" s="92"/>
      <c r="J24" s="130" t="str">
        <f t="shared" si="9"/>
        <v/>
      </c>
      <c r="K24" s="78"/>
      <c r="L24" s="79"/>
      <c r="M24" s="80"/>
      <c r="N24" s="81"/>
      <c r="O24" s="86">
        <f t="shared" si="10"/>
        <v>44609</v>
      </c>
      <c r="P24" s="83">
        <f t="shared" si="1"/>
        <v>5</v>
      </c>
      <c r="Q24" s="128"/>
      <c r="R24" s="91"/>
      <c r="S24" s="92"/>
      <c r="T24" s="92"/>
      <c r="U24" s="92"/>
      <c r="V24" s="92"/>
      <c r="W24" s="93"/>
      <c r="X24" s="130" t="str">
        <f t="shared" si="11"/>
        <v/>
      </c>
      <c r="Y24" s="78"/>
      <c r="Z24" s="79"/>
      <c r="AA24" s="80"/>
      <c r="AC24" s="24">
        <f t="shared" si="2"/>
        <v>1</v>
      </c>
      <c r="AD24" s="99">
        <f t="shared" si="3"/>
        <v>1</v>
      </c>
      <c r="AE24" s="25">
        <f t="shared" si="4"/>
        <v>0</v>
      </c>
      <c r="AF24" s="104">
        <f t="shared" si="12"/>
        <v>0</v>
      </c>
      <c r="AG24" s="23">
        <f t="shared" si="13"/>
        <v>0</v>
      </c>
      <c r="AH24" s="24"/>
      <c r="AI24" s="25"/>
      <c r="AJ24" s="25"/>
      <c r="AK24" s="25"/>
      <c r="AL24" s="25"/>
      <c r="AM24" s="25"/>
      <c r="AN24" s="25"/>
      <c r="AO24" s="25"/>
      <c r="AP24" s="26"/>
      <c r="AQ24" s="24">
        <f t="shared" si="5"/>
        <v>1</v>
      </c>
      <c r="AR24" s="99">
        <f t="shared" si="6"/>
        <v>1</v>
      </c>
      <c r="AS24" s="25">
        <f t="shared" si="7"/>
        <v>0</v>
      </c>
      <c r="AT24" s="104">
        <f t="shared" si="14"/>
        <v>0</v>
      </c>
      <c r="AU24" s="23">
        <f t="shared" si="15"/>
        <v>0</v>
      </c>
      <c r="AV24" s="117"/>
      <c r="AW24" s="112"/>
      <c r="AX24" s="112"/>
      <c r="AY24" s="1"/>
      <c r="AZ24" s="1"/>
      <c r="BA24" s="1"/>
      <c r="BB24" s="1"/>
    </row>
    <row r="25" spans="1:54" ht="15" customHeight="1" x14ac:dyDescent="0.2">
      <c r="A25" s="84">
        <f t="shared" si="8"/>
        <v>44579</v>
      </c>
      <c r="B25" s="85">
        <f t="shared" si="0"/>
        <v>3</v>
      </c>
      <c r="C25" s="126"/>
      <c r="D25" s="91"/>
      <c r="E25" s="92"/>
      <c r="F25" s="92"/>
      <c r="G25" s="92"/>
      <c r="H25" s="92"/>
      <c r="I25" s="92"/>
      <c r="J25" s="130" t="str">
        <f t="shared" si="9"/>
        <v/>
      </c>
      <c r="K25" s="78"/>
      <c r="L25" s="79"/>
      <c r="M25" s="80"/>
      <c r="N25" s="81"/>
      <c r="O25" s="86">
        <f t="shared" si="10"/>
        <v>44610</v>
      </c>
      <c r="P25" s="83">
        <f t="shared" si="1"/>
        <v>6</v>
      </c>
      <c r="Q25" s="128"/>
      <c r="R25" s="91"/>
      <c r="S25" s="92"/>
      <c r="T25" s="92"/>
      <c r="U25" s="92"/>
      <c r="V25" s="92"/>
      <c r="W25" s="93"/>
      <c r="X25" s="130" t="str">
        <f t="shared" si="11"/>
        <v/>
      </c>
      <c r="Y25" s="78"/>
      <c r="Z25" s="79"/>
      <c r="AA25" s="80"/>
      <c r="AC25" s="24">
        <f t="shared" si="2"/>
        <v>1</v>
      </c>
      <c r="AD25" s="99">
        <f t="shared" si="3"/>
        <v>1</v>
      </c>
      <c r="AE25" s="25">
        <f t="shared" si="4"/>
        <v>0</v>
      </c>
      <c r="AF25" s="104">
        <f t="shared" si="12"/>
        <v>0</v>
      </c>
      <c r="AG25" s="23">
        <f t="shared" si="13"/>
        <v>0</v>
      </c>
      <c r="AH25" s="24"/>
      <c r="AI25" s="25"/>
      <c r="AJ25" s="25"/>
      <c r="AK25" s="25"/>
      <c r="AL25" s="25"/>
      <c r="AM25" s="25"/>
      <c r="AN25" s="25"/>
      <c r="AO25" s="25"/>
      <c r="AP25" s="26"/>
      <c r="AQ25" s="24">
        <f t="shared" si="5"/>
        <v>1</v>
      </c>
      <c r="AR25" s="99">
        <f t="shared" si="6"/>
        <v>1</v>
      </c>
      <c r="AS25" s="25">
        <f t="shared" si="7"/>
        <v>0</v>
      </c>
      <c r="AT25" s="104">
        <f t="shared" si="14"/>
        <v>0</v>
      </c>
      <c r="AU25" s="23">
        <f t="shared" si="15"/>
        <v>0</v>
      </c>
      <c r="AV25" s="117"/>
      <c r="AW25" s="112"/>
      <c r="AX25" s="112"/>
      <c r="AY25" s="1"/>
      <c r="AZ25" s="1"/>
      <c r="BA25" s="1"/>
      <c r="BB25" s="1"/>
    </row>
    <row r="26" spans="1:54" ht="15" customHeight="1" x14ac:dyDescent="0.2">
      <c r="A26" s="84">
        <f t="shared" si="8"/>
        <v>44580</v>
      </c>
      <c r="B26" s="85">
        <f t="shared" si="0"/>
        <v>4</v>
      </c>
      <c r="C26" s="126"/>
      <c r="D26" s="91"/>
      <c r="E26" s="92"/>
      <c r="F26" s="92"/>
      <c r="G26" s="92"/>
      <c r="H26" s="92"/>
      <c r="I26" s="92"/>
      <c r="J26" s="130" t="str">
        <f t="shared" si="9"/>
        <v/>
      </c>
      <c r="K26" s="78"/>
      <c r="L26" s="79"/>
      <c r="M26" s="80"/>
      <c r="N26" s="81"/>
      <c r="O26" s="86">
        <f t="shared" si="10"/>
        <v>44611</v>
      </c>
      <c r="P26" s="83">
        <f t="shared" si="1"/>
        <v>7</v>
      </c>
      <c r="Q26" s="128"/>
      <c r="R26" s="91"/>
      <c r="S26" s="92"/>
      <c r="T26" s="92"/>
      <c r="U26" s="92"/>
      <c r="V26" s="92"/>
      <c r="W26" s="93"/>
      <c r="X26" s="130" t="str">
        <f t="shared" si="11"/>
        <v/>
      </c>
      <c r="Y26" s="78"/>
      <c r="Z26" s="79"/>
      <c r="AA26" s="80"/>
      <c r="AC26" s="24">
        <f t="shared" si="2"/>
        <v>1</v>
      </c>
      <c r="AD26" s="99">
        <f t="shared" si="3"/>
        <v>1</v>
      </c>
      <c r="AE26" s="25">
        <f t="shared" si="4"/>
        <v>0</v>
      </c>
      <c r="AF26" s="104">
        <f t="shared" si="12"/>
        <v>0</v>
      </c>
      <c r="AG26" s="23">
        <f t="shared" si="13"/>
        <v>0</v>
      </c>
      <c r="AH26" s="24"/>
      <c r="AI26" s="25"/>
      <c r="AJ26" s="25"/>
      <c r="AK26" s="25"/>
      <c r="AL26" s="25"/>
      <c r="AM26" s="25"/>
      <c r="AN26" s="25"/>
      <c r="AO26" s="25"/>
      <c r="AP26" s="26"/>
      <c r="AQ26" s="24">
        <f t="shared" si="5"/>
        <v>0</v>
      </c>
      <c r="AR26" s="99">
        <f t="shared" si="6"/>
        <v>0</v>
      </c>
      <c r="AS26" s="25">
        <f t="shared" si="7"/>
        <v>1</v>
      </c>
      <c r="AT26" s="104">
        <f t="shared" si="14"/>
        <v>0</v>
      </c>
      <c r="AU26" s="23">
        <f t="shared" si="15"/>
        <v>0</v>
      </c>
      <c r="AV26" s="117"/>
      <c r="AW26" s="112"/>
      <c r="AX26" s="112"/>
      <c r="AY26" s="1"/>
      <c r="AZ26" s="1"/>
      <c r="BA26" s="1"/>
      <c r="BB26" s="1"/>
    </row>
    <row r="27" spans="1:54" ht="15" customHeight="1" x14ac:dyDescent="0.2">
      <c r="A27" s="84">
        <f t="shared" si="8"/>
        <v>44581</v>
      </c>
      <c r="B27" s="85">
        <f t="shared" si="0"/>
        <v>5</v>
      </c>
      <c r="C27" s="126"/>
      <c r="D27" s="91"/>
      <c r="E27" s="92"/>
      <c r="F27" s="92"/>
      <c r="G27" s="92"/>
      <c r="H27" s="92"/>
      <c r="I27" s="92"/>
      <c r="J27" s="130" t="str">
        <f t="shared" si="9"/>
        <v/>
      </c>
      <c r="K27" s="78"/>
      <c r="L27" s="79"/>
      <c r="M27" s="80"/>
      <c r="N27" s="81"/>
      <c r="O27" s="86">
        <f t="shared" si="10"/>
        <v>44612</v>
      </c>
      <c r="P27" s="83">
        <f t="shared" si="1"/>
        <v>1</v>
      </c>
      <c r="Q27" s="128"/>
      <c r="R27" s="91"/>
      <c r="S27" s="92"/>
      <c r="T27" s="92"/>
      <c r="U27" s="92"/>
      <c r="V27" s="92"/>
      <c r="W27" s="93"/>
      <c r="X27" s="130" t="str">
        <f t="shared" si="11"/>
        <v/>
      </c>
      <c r="Y27" s="78"/>
      <c r="Z27" s="79"/>
      <c r="AA27" s="80"/>
      <c r="AC27" s="24">
        <f t="shared" si="2"/>
        <v>1</v>
      </c>
      <c r="AD27" s="99">
        <f t="shared" si="3"/>
        <v>1</v>
      </c>
      <c r="AE27" s="25">
        <f t="shared" si="4"/>
        <v>0</v>
      </c>
      <c r="AF27" s="104">
        <f t="shared" si="12"/>
        <v>0</v>
      </c>
      <c r="AG27" s="23">
        <f t="shared" si="13"/>
        <v>0</v>
      </c>
      <c r="AH27" s="24"/>
      <c r="AI27" s="25"/>
      <c r="AJ27" s="25"/>
      <c r="AK27" s="25"/>
      <c r="AL27" s="25"/>
      <c r="AM27" s="25"/>
      <c r="AN27" s="25"/>
      <c r="AO27" s="25"/>
      <c r="AP27" s="26"/>
      <c r="AQ27" s="24">
        <f t="shared" si="5"/>
        <v>0</v>
      </c>
      <c r="AR27" s="99">
        <f t="shared" si="6"/>
        <v>0</v>
      </c>
      <c r="AS27" s="25">
        <f t="shared" si="7"/>
        <v>1</v>
      </c>
      <c r="AT27" s="104">
        <f t="shared" si="14"/>
        <v>0</v>
      </c>
      <c r="AU27" s="23">
        <f t="shared" si="15"/>
        <v>0</v>
      </c>
      <c r="AV27" s="117"/>
      <c r="AW27" s="112"/>
      <c r="AX27" s="112"/>
      <c r="AY27" s="1"/>
      <c r="AZ27" s="1"/>
      <c r="BA27" s="1"/>
      <c r="BB27" s="1"/>
    </row>
    <row r="28" spans="1:54" ht="15" customHeight="1" x14ac:dyDescent="0.2">
      <c r="A28" s="84">
        <f t="shared" si="8"/>
        <v>44582</v>
      </c>
      <c r="B28" s="85">
        <f t="shared" si="0"/>
        <v>6</v>
      </c>
      <c r="C28" s="126"/>
      <c r="D28" s="91"/>
      <c r="E28" s="92"/>
      <c r="F28" s="92"/>
      <c r="G28" s="92"/>
      <c r="H28" s="92"/>
      <c r="I28" s="92"/>
      <c r="J28" s="130" t="str">
        <f t="shared" si="9"/>
        <v/>
      </c>
      <c r="K28" s="78"/>
      <c r="L28" s="79"/>
      <c r="M28" s="80"/>
      <c r="N28" s="81"/>
      <c r="O28" s="86">
        <f t="shared" si="10"/>
        <v>44613</v>
      </c>
      <c r="P28" s="83">
        <f t="shared" si="1"/>
        <v>2</v>
      </c>
      <c r="Q28" s="128"/>
      <c r="R28" s="91"/>
      <c r="S28" s="92"/>
      <c r="T28" s="92"/>
      <c r="U28" s="92"/>
      <c r="V28" s="92"/>
      <c r="W28" s="93"/>
      <c r="X28" s="130" t="str">
        <f t="shared" si="11"/>
        <v/>
      </c>
      <c r="Y28" s="78"/>
      <c r="Z28" s="79"/>
      <c r="AA28" s="80"/>
      <c r="AC28" s="24">
        <f t="shared" si="2"/>
        <v>1</v>
      </c>
      <c r="AD28" s="99">
        <f t="shared" si="3"/>
        <v>1</v>
      </c>
      <c r="AE28" s="25">
        <f t="shared" si="4"/>
        <v>0</v>
      </c>
      <c r="AF28" s="104">
        <f t="shared" si="12"/>
        <v>0</v>
      </c>
      <c r="AG28" s="23">
        <f t="shared" si="13"/>
        <v>0</v>
      </c>
      <c r="AH28" s="24"/>
      <c r="AI28" s="25"/>
      <c r="AJ28" s="25"/>
      <c r="AK28" s="25"/>
      <c r="AL28" s="25"/>
      <c r="AM28" s="25"/>
      <c r="AN28" s="25"/>
      <c r="AO28" s="25"/>
      <c r="AP28" s="26"/>
      <c r="AQ28" s="24">
        <f t="shared" si="5"/>
        <v>1</v>
      </c>
      <c r="AR28" s="99">
        <f t="shared" si="6"/>
        <v>1</v>
      </c>
      <c r="AS28" s="25">
        <f t="shared" si="7"/>
        <v>0</v>
      </c>
      <c r="AT28" s="104">
        <f t="shared" si="14"/>
        <v>0</v>
      </c>
      <c r="AU28" s="23">
        <f t="shared" si="15"/>
        <v>0</v>
      </c>
      <c r="AV28" s="117"/>
      <c r="AW28" s="112"/>
      <c r="AX28" s="112"/>
      <c r="AY28" s="1"/>
      <c r="AZ28" s="1"/>
      <c r="BA28" s="1"/>
      <c r="BB28" s="1"/>
    </row>
    <row r="29" spans="1:54" ht="15" customHeight="1" x14ac:dyDescent="0.2">
      <c r="A29" s="84">
        <f t="shared" si="8"/>
        <v>44583</v>
      </c>
      <c r="B29" s="85">
        <f t="shared" si="0"/>
        <v>7</v>
      </c>
      <c r="C29" s="126"/>
      <c r="D29" s="91"/>
      <c r="E29" s="92"/>
      <c r="F29" s="92"/>
      <c r="G29" s="92"/>
      <c r="H29" s="92"/>
      <c r="I29" s="92"/>
      <c r="J29" s="130" t="str">
        <f t="shared" si="9"/>
        <v/>
      </c>
      <c r="K29" s="78"/>
      <c r="L29" s="79"/>
      <c r="M29" s="80"/>
      <c r="N29" s="81"/>
      <c r="O29" s="86">
        <f t="shared" si="10"/>
        <v>44614</v>
      </c>
      <c r="P29" s="83">
        <f t="shared" si="1"/>
        <v>3</v>
      </c>
      <c r="Q29" s="128"/>
      <c r="R29" s="91"/>
      <c r="S29" s="92"/>
      <c r="T29" s="92"/>
      <c r="U29" s="92"/>
      <c r="V29" s="92"/>
      <c r="W29" s="93"/>
      <c r="X29" s="130" t="str">
        <f t="shared" si="11"/>
        <v/>
      </c>
      <c r="Y29" s="78"/>
      <c r="Z29" s="79"/>
      <c r="AA29" s="80"/>
      <c r="AC29" s="24">
        <f t="shared" si="2"/>
        <v>0</v>
      </c>
      <c r="AD29" s="99">
        <f t="shared" si="3"/>
        <v>0</v>
      </c>
      <c r="AE29" s="25">
        <f t="shared" si="4"/>
        <v>1</v>
      </c>
      <c r="AF29" s="104">
        <f t="shared" si="12"/>
        <v>0</v>
      </c>
      <c r="AG29" s="23">
        <f t="shared" si="13"/>
        <v>0</v>
      </c>
      <c r="AH29" s="24"/>
      <c r="AI29" s="25"/>
      <c r="AJ29" s="25"/>
      <c r="AK29" s="25"/>
      <c r="AL29" s="25"/>
      <c r="AM29" s="25"/>
      <c r="AN29" s="25"/>
      <c r="AO29" s="25"/>
      <c r="AP29" s="26"/>
      <c r="AQ29" s="24">
        <f t="shared" si="5"/>
        <v>1</v>
      </c>
      <c r="AR29" s="99">
        <f t="shared" si="6"/>
        <v>1</v>
      </c>
      <c r="AS29" s="25">
        <f t="shared" si="7"/>
        <v>0</v>
      </c>
      <c r="AT29" s="104">
        <f t="shared" si="14"/>
        <v>0</v>
      </c>
      <c r="AU29" s="23">
        <f t="shared" si="15"/>
        <v>0</v>
      </c>
      <c r="AV29" s="117"/>
      <c r="AW29" s="112"/>
      <c r="AX29" s="112"/>
      <c r="AY29" s="1"/>
      <c r="AZ29" s="1"/>
      <c r="BA29" s="1"/>
      <c r="BB29" s="1"/>
    </row>
    <row r="30" spans="1:54" ht="15" customHeight="1" x14ac:dyDescent="0.2">
      <c r="A30" s="84">
        <f t="shared" si="8"/>
        <v>44584</v>
      </c>
      <c r="B30" s="85">
        <f t="shared" si="0"/>
        <v>1</v>
      </c>
      <c r="C30" s="126"/>
      <c r="D30" s="91"/>
      <c r="E30" s="92"/>
      <c r="F30" s="92"/>
      <c r="G30" s="92"/>
      <c r="H30" s="92"/>
      <c r="I30" s="92"/>
      <c r="J30" s="130" t="str">
        <f t="shared" si="9"/>
        <v/>
      </c>
      <c r="K30" s="78"/>
      <c r="L30" s="79"/>
      <c r="M30" s="80"/>
      <c r="N30" s="81"/>
      <c r="O30" s="86">
        <f t="shared" si="10"/>
        <v>44615</v>
      </c>
      <c r="P30" s="83">
        <f t="shared" si="1"/>
        <v>4</v>
      </c>
      <c r="Q30" s="128"/>
      <c r="R30" s="91"/>
      <c r="S30" s="92"/>
      <c r="T30" s="92"/>
      <c r="U30" s="92"/>
      <c r="V30" s="92"/>
      <c r="W30" s="93"/>
      <c r="X30" s="130" t="str">
        <f t="shared" si="11"/>
        <v/>
      </c>
      <c r="Y30" s="78"/>
      <c r="Z30" s="79"/>
      <c r="AA30" s="80"/>
      <c r="AC30" s="24">
        <f t="shared" si="2"/>
        <v>0</v>
      </c>
      <c r="AD30" s="99">
        <f t="shared" si="3"/>
        <v>0</v>
      </c>
      <c r="AE30" s="25">
        <f t="shared" si="4"/>
        <v>1</v>
      </c>
      <c r="AF30" s="104">
        <f t="shared" si="12"/>
        <v>0</v>
      </c>
      <c r="AG30" s="23">
        <f t="shared" si="13"/>
        <v>0</v>
      </c>
      <c r="AH30" s="24"/>
      <c r="AI30" s="25"/>
      <c r="AJ30" s="25"/>
      <c r="AK30" s="25"/>
      <c r="AL30" s="25"/>
      <c r="AM30" s="25"/>
      <c r="AN30" s="25"/>
      <c r="AO30" s="25"/>
      <c r="AP30" s="26"/>
      <c r="AQ30" s="24">
        <f t="shared" si="5"/>
        <v>1</v>
      </c>
      <c r="AR30" s="99">
        <f t="shared" si="6"/>
        <v>1</v>
      </c>
      <c r="AS30" s="25">
        <f t="shared" si="7"/>
        <v>0</v>
      </c>
      <c r="AT30" s="104">
        <f t="shared" si="14"/>
        <v>0</v>
      </c>
      <c r="AU30" s="23">
        <f t="shared" si="15"/>
        <v>0</v>
      </c>
      <c r="AV30" s="117"/>
      <c r="AW30" s="112"/>
      <c r="AX30" s="112"/>
      <c r="AY30" s="1"/>
      <c r="AZ30" s="1"/>
      <c r="BA30" s="1"/>
      <c r="BB30" s="1"/>
    </row>
    <row r="31" spans="1:54" ht="15" customHeight="1" x14ac:dyDescent="0.2">
      <c r="A31" s="84">
        <f t="shared" si="8"/>
        <v>44585</v>
      </c>
      <c r="B31" s="85">
        <f t="shared" si="0"/>
        <v>2</v>
      </c>
      <c r="C31" s="126"/>
      <c r="D31" s="91"/>
      <c r="E31" s="92"/>
      <c r="F31" s="92"/>
      <c r="G31" s="92"/>
      <c r="H31" s="92"/>
      <c r="I31" s="92"/>
      <c r="J31" s="130" t="str">
        <f t="shared" si="9"/>
        <v/>
      </c>
      <c r="K31" s="78"/>
      <c r="L31" s="79"/>
      <c r="M31" s="80"/>
      <c r="N31" s="81"/>
      <c r="O31" s="86">
        <f t="shared" si="10"/>
        <v>44616</v>
      </c>
      <c r="P31" s="83">
        <f t="shared" si="1"/>
        <v>5</v>
      </c>
      <c r="Q31" s="128"/>
      <c r="R31" s="91"/>
      <c r="S31" s="92"/>
      <c r="T31" s="92"/>
      <c r="U31" s="92"/>
      <c r="V31" s="92"/>
      <c r="W31" s="93"/>
      <c r="X31" s="130" t="str">
        <f t="shared" si="11"/>
        <v/>
      </c>
      <c r="Y31" s="78"/>
      <c r="Z31" s="79"/>
      <c r="AA31" s="80"/>
      <c r="AC31" s="24">
        <f t="shared" si="2"/>
        <v>1</v>
      </c>
      <c r="AD31" s="99">
        <f t="shared" si="3"/>
        <v>1</v>
      </c>
      <c r="AE31" s="25">
        <f t="shared" si="4"/>
        <v>0</v>
      </c>
      <c r="AF31" s="104">
        <f t="shared" si="12"/>
        <v>0</v>
      </c>
      <c r="AG31" s="23">
        <f t="shared" si="13"/>
        <v>0</v>
      </c>
      <c r="AH31" s="24"/>
      <c r="AI31" s="25"/>
      <c r="AJ31" s="25"/>
      <c r="AK31" s="25"/>
      <c r="AL31" s="25"/>
      <c r="AM31" s="25"/>
      <c r="AN31" s="25"/>
      <c r="AO31" s="25"/>
      <c r="AP31" s="26"/>
      <c r="AQ31" s="24">
        <f t="shared" si="5"/>
        <v>1</v>
      </c>
      <c r="AR31" s="99">
        <f t="shared" si="6"/>
        <v>1</v>
      </c>
      <c r="AS31" s="25">
        <f t="shared" si="7"/>
        <v>0</v>
      </c>
      <c r="AT31" s="104">
        <f t="shared" si="14"/>
        <v>0</v>
      </c>
      <c r="AU31" s="23">
        <f t="shared" si="15"/>
        <v>0</v>
      </c>
      <c r="AV31" s="117"/>
      <c r="AW31" s="112"/>
      <c r="AX31" s="112"/>
      <c r="AY31" s="1"/>
      <c r="AZ31" s="1"/>
      <c r="BA31" s="1"/>
      <c r="BB31" s="1"/>
    </row>
    <row r="32" spans="1:54" ht="15" customHeight="1" x14ac:dyDescent="0.2">
      <c r="A32" s="84">
        <f t="shared" si="8"/>
        <v>44586</v>
      </c>
      <c r="B32" s="85">
        <f t="shared" si="0"/>
        <v>3</v>
      </c>
      <c r="C32" s="126"/>
      <c r="D32" s="91"/>
      <c r="E32" s="92"/>
      <c r="F32" s="92"/>
      <c r="G32" s="92"/>
      <c r="H32" s="92"/>
      <c r="I32" s="92"/>
      <c r="J32" s="130" t="str">
        <f t="shared" si="9"/>
        <v/>
      </c>
      <c r="K32" s="78"/>
      <c r="L32" s="79"/>
      <c r="M32" s="80"/>
      <c r="N32" s="81"/>
      <c r="O32" s="86">
        <f t="shared" si="10"/>
        <v>44617</v>
      </c>
      <c r="P32" s="83">
        <f t="shared" si="1"/>
        <v>6</v>
      </c>
      <c r="Q32" s="128"/>
      <c r="R32" s="91"/>
      <c r="S32" s="92"/>
      <c r="T32" s="92"/>
      <c r="U32" s="92"/>
      <c r="V32" s="92"/>
      <c r="W32" s="93"/>
      <c r="X32" s="130" t="str">
        <f t="shared" si="11"/>
        <v/>
      </c>
      <c r="Y32" s="78"/>
      <c r="Z32" s="79"/>
      <c r="AA32" s="80"/>
      <c r="AC32" s="24">
        <f t="shared" si="2"/>
        <v>1</v>
      </c>
      <c r="AD32" s="99">
        <f t="shared" si="3"/>
        <v>1</v>
      </c>
      <c r="AE32" s="25">
        <f t="shared" si="4"/>
        <v>0</v>
      </c>
      <c r="AF32" s="104">
        <f t="shared" si="12"/>
        <v>0</v>
      </c>
      <c r="AG32" s="23">
        <f t="shared" si="13"/>
        <v>0</v>
      </c>
      <c r="AH32" s="24"/>
      <c r="AI32" s="25"/>
      <c r="AJ32" s="25"/>
      <c r="AK32" s="25"/>
      <c r="AL32" s="25"/>
      <c r="AM32" s="25"/>
      <c r="AN32" s="25"/>
      <c r="AO32" s="25"/>
      <c r="AP32" s="26"/>
      <c r="AQ32" s="24">
        <f t="shared" si="5"/>
        <v>1</v>
      </c>
      <c r="AR32" s="99">
        <f t="shared" si="6"/>
        <v>1</v>
      </c>
      <c r="AS32" s="25">
        <f t="shared" si="7"/>
        <v>0</v>
      </c>
      <c r="AT32" s="104">
        <f t="shared" si="14"/>
        <v>0</v>
      </c>
      <c r="AU32" s="23">
        <f t="shared" si="15"/>
        <v>0</v>
      </c>
      <c r="AV32" s="117"/>
      <c r="AW32" s="112"/>
      <c r="AX32" s="112"/>
      <c r="AY32" s="1"/>
      <c r="AZ32" s="1"/>
      <c r="BA32" s="1"/>
      <c r="BB32" s="1"/>
    </row>
    <row r="33" spans="1:154" ht="15" customHeight="1" x14ac:dyDescent="0.2">
      <c r="A33" s="84">
        <f t="shared" si="8"/>
        <v>44587</v>
      </c>
      <c r="B33" s="85">
        <f t="shared" si="0"/>
        <v>4</v>
      </c>
      <c r="C33" s="126"/>
      <c r="D33" s="91"/>
      <c r="E33" s="92"/>
      <c r="F33" s="92"/>
      <c r="G33" s="92"/>
      <c r="H33" s="92"/>
      <c r="I33" s="92"/>
      <c r="J33" s="130" t="str">
        <f t="shared" si="9"/>
        <v/>
      </c>
      <c r="K33" s="78"/>
      <c r="L33" s="79"/>
      <c r="M33" s="80"/>
      <c r="N33" s="81"/>
      <c r="O33" s="86">
        <f t="shared" si="10"/>
        <v>44618</v>
      </c>
      <c r="P33" s="83">
        <f t="shared" si="1"/>
        <v>7</v>
      </c>
      <c r="Q33" s="128"/>
      <c r="R33" s="91"/>
      <c r="S33" s="92"/>
      <c r="T33" s="92"/>
      <c r="U33" s="92"/>
      <c r="V33" s="92"/>
      <c r="W33" s="93"/>
      <c r="X33" s="130" t="str">
        <f t="shared" si="11"/>
        <v/>
      </c>
      <c r="Y33" s="78"/>
      <c r="Z33" s="79"/>
      <c r="AA33" s="80"/>
      <c r="AC33" s="24">
        <f t="shared" si="2"/>
        <v>1</v>
      </c>
      <c r="AD33" s="99">
        <f t="shared" si="3"/>
        <v>1</v>
      </c>
      <c r="AE33" s="25">
        <f t="shared" si="4"/>
        <v>0</v>
      </c>
      <c r="AF33" s="104">
        <f t="shared" si="12"/>
        <v>0</v>
      </c>
      <c r="AG33" s="23">
        <f t="shared" si="13"/>
        <v>0</v>
      </c>
      <c r="AH33" s="24"/>
      <c r="AI33" s="25"/>
      <c r="AJ33" s="25"/>
      <c r="AK33" s="25"/>
      <c r="AL33" s="25"/>
      <c r="AM33" s="25"/>
      <c r="AN33" s="25"/>
      <c r="AO33" s="25"/>
      <c r="AP33" s="26"/>
      <c r="AQ33" s="24">
        <f t="shared" si="5"/>
        <v>0</v>
      </c>
      <c r="AR33" s="99">
        <f t="shared" si="6"/>
        <v>0</v>
      </c>
      <c r="AS33" s="25">
        <f t="shared" si="7"/>
        <v>1</v>
      </c>
      <c r="AT33" s="104">
        <f t="shared" si="14"/>
        <v>0</v>
      </c>
      <c r="AU33" s="23">
        <f t="shared" si="15"/>
        <v>0</v>
      </c>
      <c r="AV33" s="117"/>
      <c r="AW33" s="112"/>
      <c r="AX33" s="112"/>
      <c r="AY33" s="1"/>
      <c r="AZ33" s="1"/>
      <c r="BA33" s="1"/>
      <c r="BB33" s="1"/>
    </row>
    <row r="34" spans="1:154" ht="15" customHeight="1" x14ac:dyDescent="0.2">
      <c r="A34" s="84">
        <f t="shared" si="8"/>
        <v>44588</v>
      </c>
      <c r="B34" s="85">
        <f t="shared" si="0"/>
        <v>5</v>
      </c>
      <c r="C34" s="126"/>
      <c r="D34" s="91"/>
      <c r="E34" s="92"/>
      <c r="F34" s="92"/>
      <c r="G34" s="92"/>
      <c r="H34" s="92"/>
      <c r="I34" s="92"/>
      <c r="J34" s="130" t="str">
        <f t="shared" si="9"/>
        <v/>
      </c>
      <c r="K34" s="78"/>
      <c r="L34" s="79"/>
      <c r="M34" s="80"/>
      <c r="N34" s="81"/>
      <c r="O34" s="86">
        <f t="shared" si="10"/>
        <v>44619</v>
      </c>
      <c r="P34" s="83">
        <f t="shared" si="1"/>
        <v>1</v>
      </c>
      <c r="Q34" s="128"/>
      <c r="R34" s="91"/>
      <c r="S34" s="92"/>
      <c r="T34" s="92"/>
      <c r="U34" s="92"/>
      <c r="V34" s="92"/>
      <c r="W34" s="93"/>
      <c r="X34" s="130" t="str">
        <f t="shared" si="11"/>
        <v/>
      </c>
      <c r="Y34" s="78"/>
      <c r="Z34" s="79"/>
      <c r="AA34" s="80"/>
      <c r="AC34" s="24">
        <f t="shared" si="2"/>
        <v>1</v>
      </c>
      <c r="AD34" s="99">
        <f t="shared" si="3"/>
        <v>1</v>
      </c>
      <c r="AE34" s="25">
        <f t="shared" si="4"/>
        <v>0</v>
      </c>
      <c r="AF34" s="104">
        <f t="shared" si="12"/>
        <v>0</v>
      </c>
      <c r="AG34" s="23">
        <f t="shared" si="13"/>
        <v>0</v>
      </c>
      <c r="AH34" s="24"/>
      <c r="AI34" s="25"/>
      <c r="AJ34" s="25"/>
      <c r="AK34" s="25"/>
      <c r="AL34" s="25"/>
      <c r="AM34" s="25"/>
      <c r="AN34" s="25"/>
      <c r="AO34" s="25"/>
      <c r="AP34" s="26"/>
      <c r="AQ34" s="24">
        <f t="shared" si="5"/>
        <v>0</v>
      </c>
      <c r="AR34" s="99">
        <f t="shared" si="6"/>
        <v>0</v>
      </c>
      <c r="AS34" s="25">
        <f t="shared" si="7"/>
        <v>1</v>
      </c>
      <c r="AT34" s="104">
        <f t="shared" si="14"/>
        <v>0</v>
      </c>
      <c r="AU34" s="23">
        <f t="shared" si="15"/>
        <v>0</v>
      </c>
      <c r="AV34" s="117"/>
      <c r="AW34" s="112"/>
      <c r="AX34" s="112"/>
      <c r="AY34" s="1"/>
      <c r="AZ34" s="1"/>
      <c r="BA34" s="1"/>
      <c r="BB34" s="1"/>
    </row>
    <row r="35" spans="1:154" ht="15" customHeight="1" x14ac:dyDescent="0.2">
      <c r="A35" s="84">
        <f t="shared" si="8"/>
        <v>44589</v>
      </c>
      <c r="B35" s="85">
        <f t="shared" si="0"/>
        <v>6</v>
      </c>
      <c r="C35" s="126"/>
      <c r="D35" s="91"/>
      <c r="E35" s="92"/>
      <c r="F35" s="92"/>
      <c r="G35" s="92"/>
      <c r="H35" s="92"/>
      <c r="I35" s="92"/>
      <c r="J35" s="130" t="str">
        <f t="shared" si="9"/>
        <v/>
      </c>
      <c r="K35" s="78"/>
      <c r="L35" s="79"/>
      <c r="M35" s="80"/>
      <c r="N35" s="81"/>
      <c r="O35" s="86">
        <f t="shared" si="10"/>
        <v>44620</v>
      </c>
      <c r="P35" s="83">
        <f t="shared" si="1"/>
        <v>2</v>
      </c>
      <c r="Q35" s="128"/>
      <c r="R35" s="91"/>
      <c r="S35" s="92"/>
      <c r="T35" s="92"/>
      <c r="U35" s="92"/>
      <c r="V35" s="92"/>
      <c r="W35" s="93"/>
      <c r="X35" s="130" t="str">
        <f t="shared" si="11"/>
        <v/>
      </c>
      <c r="Y35" s="78"/>
      <c r="Z35" s="79"/>
      <c r="AA35" s="80"/>
      <c r="AC35" s="24">
        <f t="shared" si="2"/>
        <v>1</v>
      </c>
      <c r="AD35" s="99">
        <f t="shared" si="3"/>
        <v>1</v>
      </c>
      <c r="AE35" s="25">
        <f t="shared" si="4"/>
        <v>0</v>
      </c>
      <c r="AF35" s="104">
        <f t="shared" si="12"/>
        <v>0</v>
      </c>
      <c r="AG35" s="23">
        <f t="shared" si="13"/>
        <v>0</v>
      </c>
      <c r="AH35" s="24"/>
      <c r="AI35" s="25"/>
      <c r="AJ35" s="25"/>
      <c r="AK35" s="25"/>
      <c r="AL35" s="25"/>
      <c r="AM35" s="25"/>
      <c r="AN35" s="25"/>
      <c r="AO35" s="25"/>
      <c r="AP35" s="26"/>
      <c r="AQ35" s="24">
        <f t="shared" si="5"/>
        <v>1</v>
      </c>
      <c r="AR35" s="99">
        <f t="shared" si="6"/>
        <v>1</v>
      </c>
      <c r="AS35" s="25">
        <f t="shared" si="7"/>
        <v>0</v>
      </c>
      <c r="AT35" s="104">
        <f t="shared" si="14"/>
        <v>0</v>
      </c>
      <c r="AU35" s="23">
        <f t="shared" si="15"/>
        <v>0</v>
      </c>
      <c r="AV35" s="117"/>
      <c r="AW35" s="112"/>
      <c r="AX35" s="112"/>
      <c r="AY35" s="1"/>
      <c r="AZ35" s="1"/>
      <c r="BA35" s="1"/>
      <c r="BB35" s="1"/>
    </row>
    <row r="36" spans="1:154" ht="15" customHeight="1" x14ac:dyDescent="0.2">
      <c r="A36" s="84">
        <f t="shared" si="8"/>
        <v>44590</v>
      </c>
      <c r="B36" s="85">
        <f t="shared" si="0"/>
        <v>7</v>
      </c>
      <c r="C36" s="126"/>
      <c r="D36" s="91"/>
      <c r="E36" s="92"/>
      <c r="F36" s="92"/>
      <c r="G36" s="92"/>
      <c r="H36" s="92"/>
      <c r="I36" s="92"/>
      <c r="J36" s="130" t="str">
        <f t="shared" si="9"/>
        <v/>
      </c>
      <c r="K36" s="78"/>
      <c r="L36" s="79"/>
      <c r="M36" s="80"/>
      <c r="N36" s="81"/>
      <c r="O36" s="86" t="str">
        <f t="shared" si="10"/>
        <v/>
      </c>
      <c r="P36" s="83" t="str">
        <f t="shared" si="1"/>
        <v/>
      </c>
      <c r="Q36" s="128"/>
      <c r="R36" s="91"/>
      <c r="S36" s="92"/>
      <c r="T36" s="92"/>
      <c r="U36" s="92"/>
      <c r="V36" s="92"/>
      <c r="W36" s="93"/>
      <c r="X36" s="130" t="str">
        <f t="shared" si="11"/>
        <v/>
      </c>
      <c r="Y36" s="78"/>
      <c r="Z36" s="79"/>
      <c r="AA36" s="80"/>
      <c r="AC36" s="24">
        <f t="shared" si="2"/>
        <v>0</v>
      </c>
      <c r="AD36" s="99">
        <f t="shared" si="3"/>
        <v>0</v>
      </c>
      <c r="AE36" s="25">
        <f t="shared" si="4"/>
        <v>1</v>
      </c>
      <c r="AF36" s="104">
        <f t="shared" si="12"/>
        <v>0</v>
      </c>
      <c r="AG36" s="23">
        <f t="shared" si="13"/>
        <v>0</v>
      </c>
      <c r="AH36" s="24"/>
      <c r="AI36" s="25"/>
      <c r="AJ36" s="25"/>
      <c r="AK36" s="25"/>
      <c r="AL36" s="25"/>
      <c r="AM36" s="25"/>
      <c r="AN36" s="25"/>
      <c r="AO36" s="25"/>
      <c r="AP36" s="26"/>
      <c r="AQ36" s="24" t="str">
        <f t="shared" si="5"/>
        <v/>
      </c>
      <c r="AR36" s="99" t="str">
        <f t="shared" si="6"/>
        <v/>
      </c>
      <c r="AS36" s="25">
        <f t="shared" si="7"/>
        <v>0</v>
      </c>
      <c r="AT36" s="104">
        <f t="shared" si="14"/>
        <v>0</v>
      </c>
      <c r="AU36" s="23">
        <f t="shared" si="15"/>
        <v>0</v>
      </c>
      <c r="AV36" s="117"/>
      <c r="AW36" s="112"/>
      <c r="AX36" s="112"/>
      <c r="AY36" s="1"/>
      <c r="AZ36" s="1"/>
      <c r="BA36" s="1"/>
      <c r="BB36" s="1"/>
    </row>
    <row r="37" spans="1:154" ht="15" customHeight="1" x14ac:dyDescent="0.2">
      <c r="A37" s="84">
        <f t="shared" si="8"/>
        <v>44591</v>
      </c>
      <c r="B37" s="85">
        <f t="shared" si="0"/>
        <v>1</v>
      </c>
      <c r="C37" s="126"/>
      <c r="D37" s="91"/>
      <c r="E37" s="92"/>
      <c r="F37" s="92"/>
      <c r="G37" s="92"/>
      <c r="H37" s="92"/>
      <c r="I37" s="92"/>
      <c r="J37" s="130" t="str">
        <f t="shared" si="9"/>
        <v/>
      </c>
      <c r="K37" s="78"/>
      <c r="L37" s="79"/>
      <c r="M37" s="80"/>
      <c r="N37" s="81"/>
      <c r="O37" s="86" t="str">
        <f t="shared" si="10"/>
        <v/>
      </c>
      <c r="P37" s="83" t="str">
        <f t="shared" si="1"/>
        <v/>
      </c>
      <c r="Q37" s="128"/>
      <c r="R37" s="91"/>
      <c r="S37" s="92"/>
      <c r="T37" s="92"/>
      <c r="U37" s="92"/>
      <c r="V37" s="92"/>
      <c r="W37" s="93"/>
      <c r="X37" s="130" t="str">
        <f t="shared" si="11"/>
        <v/>
      </c>
      <c r="Y37" s="78"/>
      <c r="Z37" s="79"/>
      <c r="AA37" s="80"/>
      <c r="AC37" s="24">
        <f t="shared" si="2"/>
        <v>0</v>
      </c>
      <c r="AD37" s="99">
        <f t="shared" si="3"/>
        <v>0</v>
      </c>
      <c r="AE37" s="25">
        <f t="shared" si="4"/>
        <v>1</v>
      </c>
      <c r="AF37" s="104">
        <f t="shared" si="12"/>
        <v>0</v>
      </c>
      <c r="AG37" s="23">
        <f t="shared" si="13"/>
        <v>0</v>
      </c>
      <c r="AH37" s="24"/>
      <c r="AI37" s="25"/>
      <c r="AJ37" s="25"/>
      <c r="AK37" s="25"/>
      <c r="AL37" s="25"/>
      <c r="AM37" s="25"/>
      <c r="AN37" s="25"/>
      <c r="AO37" s="25"/>
      <c r="AP37" s="26"/>
      <c r="AQ37" s="24" t="str">
        <f t="shared" si="5"/>
        <v/>
      </c>
      <c r="AR37" s="99" t="str">
        <f t="shared" si="6"/>
        <v/>
      </c>
      <c r="AS37" s="25">
        <f t="shared" si="7"/>
        <v>0</v>
      </c>
      <c r="AT37" s="104">
        <f t="shared" si="14"/>
        <v>0</v>
      </c>
      <c r="AU37" s="23">
        <f t="shared" si="15"/>
        <v>0</v>
      </c>
      <c r="AV37" s="117"/>
      <c r="AW37" s="112"/>
      <c r="AX37" s="112"/>
      <c r="AY37" s="1"/>
      <c r="AZ37" s="1"/>
      <c r="BA37" s="1"/>
      <c r="BB37" s="1"/>
    </row>
    <row r="38" spans="1:154" ht="15" customHeight="1" thickBot="1" x14ac:dyDescent="0.25">
      <c r="A38" s="87">
        <f t="shared" si="8"/>
        <v>44592</v>
      </c>
      <c r="B38" s="88">
        <f t="shared" si="0"/>
        <v>2</v>
      </c>
      <c r="C38" s="127"/>
      <c r="D38" s="91"/>
      <c r="E38" s="92"/>
      <c r="F38" s="92"/>
      <c r="G38" s="92"/>
      <c r="H38" s="92"/>
      <c r="I38" s="92"/>
      <c r="J38" s="130" t="str">
        <f t="shared" si="9"/>
        <v/>
      </c>
      <c r="K38" s="78"/>
      <c r="L38" s="79"/>
      <c r="M38" s="80"/>
      <c r="N38" s="81"/>
      <c r="O38" s="89" t="str">
        <f t="shared" si="10"/>
        <v/>
      </c>
      <c r="P38" s="83" t="str">
        <f t="shared" si="1"/>
        <v/>
      </c>
      <c r="Q38" s="129"/>
      <c r="R38" s="91"/>
      <c r="S38" s="92"/>
      <c r="T38" s="92"/>
      <c r="U38" s="92"/>
      <c r="V38" s="92"/>
      <c r="W38" s="93"/>
      <c r="X38" s="130" t="str">
        <f t="shared" si="11"/>
        <v/>
      </c>
      <c r="Y38" s="78"/>
      <c r="Z38" s="79"/>
      <c r="AA38" s="80"/>
      <c r="AC38" s="27">
        <f t="shared" si="2"/>
        <v>1</v>
      </c>
      <c r="AD38" s="99">
        <f>IF(A38="","",IF(OR(B38=1,B38=7),0,1))</f>
        <v>1</v>
      </c>
      <c r="AE38" s="28">
        <f t="shared" si="4"/>
        <v>0</v>
      </c>
      <c r="AF38" s="104">
        <f t="shared" si="12"/>
        <v>0</v>
      </c>
      <c r="AG38" s="23">
        <f t="shared" si="13"/>
        <v>0</v>
      </c>
      <c r="AH38" s="27"/>
      <c r="AI38" s="28"/>
      <c r="AJ38" s="28"/>
      <c r="AK38" s="28"/>
      <c r="AL38" s="28"/>
      <c r="AM38" s="28"/>
      <c r="AN38" s="28"/>
      <c r="AO38" s="28"/>
      <c r="AP38" s="29"/>
      <c r="AQ38" s="27" t="str">
        <f t="shared" si="5"/>
        <v/>
      </c>
      <c r="AR38" s="99" t="str">
        <f>IF(O38="","",IF(OR(P38=1,P38=7),0,1))</f>
        <v/>
      </c>
      <c r="AS38" s="28">
        <f t="shared" si="7"/>
        <v>0</v>
      </c>
      <c r="AT38" s="104">
        <f t="shared" si="14"/>
        <v>0</v>
      </c>
      <c r="AU38" s="23">
        <f t="shared" si="15"/>
        <v>0</v>
      </c>
      <c r="AV38" s="117"/>
      <c r="AW38" s="112"/>
      <c r="AX38" s="112"/>
      <c r="AY38" s="1"/>
      <c r="AZ38" s="1"/>
      <c r="BA38" s="1"/>
      <c r="BB38" s="1"/>
    </row>
    <row r="39" spans="1:154" ht="15" customHeight="1" thickBot="1" x14ac:dyDescent="0.25">
      <c r="A39" s="177" t="s">
        <v>8</v>
      </c>
      <c r="B39" s="178"/>
      <c r="C39" s="55">
        <f>ROUND(SUMIF(A8:A38,"&gt;0",C8:C38),1)</f>
        <v>0</v>
      </c>
      <c r="D39" s="179" t="s">
        <v>37</v>
      </c>
      <c r="E39" s="178"/>
      <c r="F39" s="178"/>
      <c r="G39" s="178"/>
      <c r="H39" s="178"/>
      <c r="I39" s="180"/>
      <c r="J39" s="55">
        <f>ROUND(SUMIF(A8:A38,"&gt;0",J8:J38),1)</f>
        <v>0</v>
      </c>
      <c r="K39" s="56">
        <f>ROUND(SUMIF(AC8:AC38,"&gt;0",K8:K38),1)</f>
        <v>0</v>
      </c>
      <c r="L39" s="57">
        <f>ROUND(SUMIF(AC8:AC38,"&gt;0",L8:L38),1)</f>
        <v>0</v>
      </c>
      <c r="M39" s="58">
        <f>ROUND(SUMIF(AC8:AC38,"&gt;0",M8:M38),1)</f>
        <v>0</v>
      </c>
      <c r="N39" s="81"/>
      <c r="O39" s="177" t="s">
        <v>8</v>
      </c>
      <c r="P39" s="178"/>
      <c r="Q39" s="55">
        <f>ROUND(SUMIF(O8:O38,"&gt;0",Q8:Q38),1)</f>
        <v>0</v>
      </c>
      <c r="R39" s="179" t="s">
        <v>37</v>
      </c>
      <c r="S39" s="178"/>
      <c r="T39" s="178"/>
      <c r="U39" s="178"/>
      <c r="V39" s="178"/>
      <c r="W39" s="180"/>
      <c r="X39" s="55">
        <f>ROUND(SUMIF(O8:O38,"&gt;0",X8:X38),1)</f>
        <v>0</v>
      </c>
      <c r="Y39" s="56">
        <f>ROUND(SUMIF(AQ8:AQ38,"&gt;0",Y8:Y38),1)</f>
        <v>0</v>
      </c>
      <c r="Z39" s="57">
        <f>ROUND(SUMIF(AQ8:AQ38,"&gt;0",Z8:Z38),1)</f>
        <v>0</v>
      </c>
      <c r="AA39" s="58">
        <f>ROUND(SUMIF(AQ8:AQ38,"&gt;0",AA8:AA38),1)</f>
        <v>0</v>
      </c>
      <c r="AC39" s="30">
        <f>SUM(AC8:AC38)</f>
        <v>21</v>
      </c>
      <c r="AD39" s="31">
        <f>SUM(AD8:AD38)</f>
        <v>21</v>
      </c>
      <c r="AE39" s="31">
        <f>SUM(AE8:AE38)</f>
        <v>10</v>
      </c>
      <c r="AF39" s="31">
        <f>SUM(AF8:AF38)</f>
        <v>1</v>
      </c>
      <c r="AG39" s="32">
        <f>SUM(AG8:AG38)</f>
        <v>1</v>
      </c>
      <c r="AH39" s="30"/>
      <c r="AI39" s="31"/>
      <c r="AJ39" s="31"/>
      <c r="AK39" s="31"/>
      <c r="AL39" s="31"/>
      <c r="AM39" s="31"/>
      <c r="AN39" s="31"/>
      <c r="AO39" s="31"/>
      <c r="AP39" s="32"/>
      <c r="AQ39" s="30">
        <f>SUM(AQ8:AQ38)</f>
        <v>20</v>
      </c>
      <c r="AR39" s="31">
        <f>SUM(AR8:AR38)</f>
        <v>20</v>
      </c>
      <c r="AS39" s="31">
        <f>SUM(AS8:AS38)</f>
        <v>8</v>
      </c>
      <c r="AT39" s="31">
        <f>SUM(AT8:AT38)</f>
        <v>0</v>
      </c>
      <c r="AU39" s="32">
        <f>SUM(AU8:AU38)</f>
        <v>0</v>
      </c>
      <c r="AV39" s="118"/>
      <c r="AW39" s="113"/>
      <c r="AX39" s="113"/>
      <c r="AY39" s="1"/>
      <c r="AZ39" s="1"/>
      <c r="BA39" s="1"/>
      <c r="BB39" s="1"/>
    </row>
    <row r="40" spans="1:154" ht="15" customHeight="1" thickBot="1" x14ac:dyDescent="0.25">
      <c r="A40" s="121"/>
      <c r="B40" s="121"/>
      <c r="C40" s="122"/>
      <c r="D40" s="121"/>
      <c r="E40" s="121"/>
      <c r="F40" s="121"/>
      <c r="G40" s="121"/>
      <c r="H40" s="121"/>
      <c r="I40" s="121"/>
      <c r="J40" s="122"/>
      <c r="K40" s="122"/>
      <c r="L40" s="122"/>
      <c r="M40" s="122"/>
      <c r="N40" s="81"/>
      <c r="O40" s="121"/>
      <c r="P40" s="121"/>
      <c r="Q40" s="122"/>
      <c r="R40" s="121"/>
      <c r="S40" s="121"/>
      <c r="T40" s="121"/>
      <c r="U40" s="121"/>
      <c r="V40" s="121"/>
      <c r="W40" s="121"/>
      <c r="X40" s="122"/>
      <c r="Y40" s="122"/>
      <c r="Z40" s="122"/>
      <c r="AA40" s="12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113"/>
      <c r="AW40" s="113"/>
      <c r="AX40" s="113"/>
      <c r="AY40" s="1"/>
      <c r="AZ40" s="1"/>
      <c r="BA40" s="1"/>
      <c r="BB40" s="1"/>
    </row>
    <row r="41" spans="1:154" ht="15" customHeight="1" thickBot="1" x14ac:dyDescent="0.25">
      <c r="A41" s="181" t="s">
        <v>36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3"/>
      <c r="M41" s="123" t="str">
        <f>IF(C39&gt;0,C39-AC39*8*$Q$4,"")</f>
        <v/>
      </c>
      <c r="N41" s="124"/>
      <c r="O41" s="181" t="s">
        <v>36</v>
      </c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23" t="str">
        <f>IF(Q39&gt;0,Q39-AQ39*8*$Q$4,"")</f>
        <v/>
      </c>
      <c r="AB41" s="40"/>
      <c r="AC41" s="40"/>
      <c r="AD41" s="40"/>
      <c r="AE41" s="41"/>
      <c r="AF41" s="41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33"/>
      <c r="AW41" s="33"/>
      <c r="AX41" s="33"/>
      <c r="AY41" s="33"/>
      <c r="BA41" s="1"/>
      <c r="BB41" s="1"/>
    </row>
    <row r="42" spans="1:154" ht="15" customHeight="1" thickBot="1" x14ac:dyDescent="0.25">
      <c r="A42" s="174" t="s">
        <v>28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6"/>
      <c r="M42" s="61"/>
      <c r="N42" s="40"/>
      <c r="O42" s="174" t="s">
        <v>28</v>
      </c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6"/>
      <c r="AA42" s="55">
        <f>M50</f>
        <v>0</v>
      </c>
      <c r="AB42" s="40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38"/>
      <c r="AT42" s="38"/>
      <c r="AU42" s="34"/>
      <c r="AV42" s="1"/>
      <c r="AW42" s="1"/>
      <c r="AX42" s="1"/>
      <c r="AY42" s="1"/>
      <c r="AZ42" s="1"/>
      <c r="BA42" s="1"/>
      <c r="BB42" s="1"/>
    </row>
    <row r="43" spans="1:154" s="5" customFormat="1" ht="15" customHeight="1" x14ac:dyDescent="0.2">
      <c r="A43" s="147" t="s">
        <v>31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9"/>
      <c r="M43" s="62">
        <f>SUM(J39:M39)+M42+SUMIF(AF8:AF38,"&gt;0",J8:J38)</f>
        <v>0</v>
      </c>
      <c r="N43" s="44"/>
      <c r="O43" s="147" t="s">
        <v>31</v>
      </c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9"/>
      <c r="AA43" s="62">
        <f>SUM(X39:AA39)+AA42+SUMIF(AT8:AT38,"&gt;0",X8:X38)</f>
        <v>0</v>
      </c>
      <c r="AB43" s="9"/>
      <c r="AC43" s="33"/>
      <c r="AD43" s="33"/>
      <c r="AE43" s="43"/>
      <c r="AF43" s="4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6"/>
      <c r="AT43" s="36"/>
      <c r="AU43" s="35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</row>
    <row r="44" spans="1:154" s="5" customFormat="1" ht="15" customHeight="1" x14ac:dyDescent="0.2">
      <c r="A44" s="144" t="s">
        <v>19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6"/>
      <c r="M44" s="63">
        <f>ROUND(SUMIF(AE8:AE38,"&gt;0",J8:J38),1)</f>
        <v>0</v>
      </c>
      <c r="N44" s="45"/>
      <c r="O44" s="144" t="s">
        <v>19</v>
      </c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6"/>
      <c r="AA44" s="63">
        <f>ROUND(SUMIF(AS8:AS38,"&gt;0",X8:X38),1)</f>
        <v>0</v>
      </c>
      <c r="AB44" s="10"/>
      <c r="AC44" s="18"/>
      <c r="AD44" s="18"/>
      <c r="AE44" s="38"/>
      <c r="AF44" s="38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18"/>
      <c r="AR44" s="18"/>
      <c r="AS44" s="38"/>
      <c r="AT44" s="38"/>
      <c r="AU44" s="37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</row>
    <row r="45" spans="1:154" s="5" customFormat="1" ht="15" customHeight="1" thickBot="1" x14ac:dyDescent="0.25">
      <c r="A45" s="100" t="s">
        <v>20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2"/>
      <c r="M45" s="103">
        <f>ROUND(SUMIF(AG8:AG38,"&gt;0",J8:J38),1)</f>
        <v>0</v>
      </c>
      <c r="N45" s="45"/>
      <c r="O45" s="100" t="s">
        <v>20</v>
      </c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  <c r="AA45" s="103">
        <f>ROUND(SUMIF(AU8:AU38,"&gt;0",X8:X38),1)</f>
        <v>0</v>
      </c>
      <c r="AB45" s="10"/>
      <c r="AC45" s="18"/>
      <c r="AD45" s="18"/>
      <c r="AE45" s="38"/>
      <c r="AF45" s="38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18"/>
      <c r="AR45" s="18"/>
      <c r="AS45" s="38"/>
      <c r="AT45" s="38"/>
      <c r="AU45" s="37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</row>
    <row r="46" spans="1:154" ht="15" customHeight="1" thickBot="1" x14ac:dyDescent="0.25">
      <c r="A46" s="154" t="s">
        <v>33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6"/>
      <c r="M46" s="62">
        <f>SUM(C8:C38)</f>
        <v>0</v>
      </c>
      <c r="N46" s="40"/>
      <c r="O46" s="154" t="s">
        <v>33</v>
      </c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6"/>
      <c r="AA46" s="62">
        <f>SUM(Q8:Q38)</f>
        <v>0</v>
      </c>
      <c r="AB46" s="40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38"/>
      <c r="AT46" s="38"/>
      <c r="AU46" s="34"/>
      <c r="AV46" s="1"/>
      <c r="AW46" s="1"/>
      <c r="AX46" s="1"/>
      <c r="AY46" s="1"/>
      <c r="AZ46" s="1"/>
      <c r="BA46" s="1"/>
      <c r="BB46" s="1"/>
    </row>
    <row r="47" spans="1:154" s="7" customFormat="1" ht="15" customHeight="1" thickBot="1" x14ac:dyDescent="0.25">
      <c r="A47" s="157" t="s">
        <v>26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9"/>
      <c r="M47" s="64"/>
      <c r="N47" s="13"/>
      <c r="O47" s="157" t="s">
        <v>26</v>
      </c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9"/>
      <c r="AA47" s="64"/>
      <c r="AB47" s="11"/>
      <c r="AC47" s="38"/>
      <c r="AD47" s="38"/>
      <c r="AE47" s="38"/>
      <c r="AF47" s="38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  <c r="AR47" s="38"/>
      <c r="AS47" s="38"/>
      <c r="AT47" s="38"/>
      <c r="AU47" s="37"/>
    </row>
    <row r="48" spans="1:154" s="8" customFormat="1" ht="15" customHeight="1" thickBot="1" x14ac:dyDescent="0.25">
      <c r="A48" s="132" t="s">
        <v>9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4"/>
      <c r="M48" s="63">
        <f>IF(SUM(J39:M39)&gt;0,ROUND(M43+M47-M46,1),0)</f>
        <v>0</v>
      </c>
      <c r="N48" s="45"/>
      <c r="O48" s="132" t="s">
        <v>9</v>
      </c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4"/>
      <c r="AA48" s="63">
        <f>IF(SUM(X39:AA39)&gt;0,ROUND(AA43+AA47-AA46,1),0)</f>
        <v>0</v>
      </c>
      <c r="AB48" s="11"/>
      <c r="AC48" s="38"/>
      <c r="AD48" s="38"/>
      <c r="AE48" s="38"/>
      <c r="AF48" s="38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  <c r="AR48" s="38"/>
      <c r="AS48" s="38"/>
      <c r="AT48" s="38"/>
      <c r="AU48" s="37"/>
    </row>
    <row r="49" spans="1:54" s="8" customFormat="1" ht="15" customHeight="1" thickBot="1" x14ac:dyDescent="0.25">
      <c r="A49" s="132" t="s">
        <v>18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4"/>
      <c r="M49" s="64"/>
      <c r="N49" s="47"/>
      <c r="O49" s="132" t="s">
        <v>18</v>
      </c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4"/>
      <c r="AA49" s="64"/>
      <c r="AB49" s="11"/>
      <c r="AC49" s="38"/>
      <c r="AD49" s="38"/>
      <c r="AE49" s="38"/>
      <c r="AF49" s="38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  <c r="AR49" s="38"/>
      <c r="AS49" s="38"/>
      <c r="AT49" s="38"/>
      <c r="AU49" s="37"/>
    </row>
    <row r="50" spans="1:54" s="8" customFormat="1" ht="15" customHeight="1" thickBot="1" x14ac:dyDescent="0.25">
      <c r="A50" s="132" t="s">
        <v>10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4"/>
      <c r="M50" s="55">
        <f>M48-M49</f>
        <v>0</v>
      </c>
      <c r="N50" s="44"/>
      <c r="O50" s="132" t="s">
        <v>10</v>
      </c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4"/>
      <c r="AA50" s="55">
        <f>AA48-AA49</f>
        <v>0</v>
      </c>
      <c r="AB50" s="12"/>
      <c r="AC50" s="38"/>
      <c r="AD50" s="38"/>
      <c r="AE50" s="38"/>
      <c r="AF50" s="38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  <c r="AR50" s="38"/>
      <c r="AS50" s="38"/>
      <c r="AT50" s="38"/>
      <c r="AU50" s="37"/>
    </row>
    <row r="51" spans="1:54" s="8" customFormat="1" ht="31.5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4"/>
      <c r="Y51" s="12"/>
      <c r="Z51" s="12"/>
      <c r="AA51" s="12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7"/>
      <c r="AR51" s="37"/>
      <c r="AS51" s="37"/>
      <c r="AT51" s="37"/>
      <c r="AU51" s="38"/>
      <c r="AV51" s="38"/>
      <c r="AW51" s="38"/>
      <c r="AX51" s="38"/>
      <c r="AY51" s="37"/>
      <c r="AZ51" s="37"/>
      <c r="BA51" s="38"/>
      <c r="BB51" s="37"/>
    </row>
    <row r="52" spans="1:54" s="8" customFormat="1" ht="31.5" customHeight="1" x14ac:dyDescent="0.2">
      <c r="A52" s="138"/>
      <c r="B52" s="139"/>
      <c r="C52" s="139"/>
      <c r="D52" s="139"/>
      <c r="E52" s="139"/>
      <c r="F52" s="137">
        <f>MAX(A8:A38)</f>
        <v>44592</v>
      </c>
      <c r="G52" s="137"/>
      <c r="H52" s="137"/>
      <c r="I52" s="39"/>
      <c r="J52" s="39"/>
      <c r="K52" s="39"/>
      <c r="L52" s="39"/>
      <c r="M52" s="39"/>
      <c r="N52" s="39"/>
      <c r="O52" s="136" t="str">
        <f>IF(A52="","",A52)</f>
        <v/>
      </c>
      <c r="P52" s="136"/>
      <c r="Q52" s="136"/>
      <c r="R52" s="136"/>
      <c r="S52" s="136"/>
      <c r="T52" s="137">
        <f>MAX(O8:O38)</f>
        <v>44620</v>
      </c>
      <c r="U52" s="137"/>
      <c r="V52" s="137"/>
      <c r="W52" s="39"/>
      <c r="X52" s="14"/>
      <c r="Y52" s="12"/>
      <c r="Z52" s="12"/>
      <c r="AA52" s="12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7"/>
      <c r="AR52" s="37"/>
      <c r="AS52" s="37"/>
      <c r="AT52" s="37"/>
      <c r="AU52" s="38"/>
      <c r="AV52" s="38"/>
      <c r="AW52" s="38"/>
      <c r="AX52" s="38"/>
      <c r="AY52" s="37"/>
      <c r="AZ52" s="37"/>
      <c r="BA52" s="38"/>
      <c r="BB52" s="37"/>
    </row>
    <row r="53" spans="1:54" s="8" customFormat="1" x14ac:dyDescent="0.2">
      <c r="A53" s="39"/>
      <c r="B53" s="39"/>
      <c r="C53" s="39"/>
      <c r="D53" s="39"/>
      <c r="E53" s="39"/>
      <c r="F53" s="39"/>
      <c r="G53" s="39"/>
      <c r="H53" s="39"/>
      <c r="I53" s="135" t="s">
        <v>7</v>
      </c>
      <c r="J53" s="135"/>
      <c r="K53" s="135"/>
      <c r="L53" s="135"/>
      <c r="M53" s="135"/>
      <c r="N53" s="46"/>
      <c r="O53" s="46"/>
      <c r="P53" s="46"/>
      <c r="Q53" s="46"/>
      <c r="R53" s="46"/>
      <c r="S53" s="46"/>
      <c r="T53" s="46"/>
      <c r="U53" s="46"/>
      <c r="V53" s="46"/>
      <c r="W53" s="135" t="s">
        <v>7</v>
      </c>
      <c r="X53" s="135"/>
      <c r="Y53" s="135"/>
      <c r="Z53" s="135"/>
      <c r="AA53" s="135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37"/>
      <c r="AR53" s="37"/>
      <c r="AS53" s="37"/>
      <c r="AT53" s="37"/>
      <c r="AU53" s="38"/>
      <c r="AV53" s="38"/>
      <c r="AW53" s="38"/>
      <c r="AX53" s="38"/>
      <c r="AY53" s="37"/>
      <c r="AZ53" s="37"/>
      <c r="BA53" s="38"/>
      <c r="BB53" s="37"/>
    </row>
    <row r="54" spans="1:54" s="8" customFormat="1" ht="90.75" customHeight="1" x14ac:dyDescent="0.2">
      <c r="A54" s="131" t="str">
        <f>"RNDr. Milan Macek, CSc., "&amp;YEAR(AV8)</f>
        <v>RNDr. Milan Macek, CSc., 2022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37"/>
      <c r="AR54" s="37"/>
      <c r="AS54" s="37"/>
      <c r="AT54" s="37"/>
      <c r="AU54" s="38"/>
      <c r="AV54" s="38"/>
      <c r="AW54" s="38"/>
      <c r="AX54" s="38"/>
      <c r="AY54" s="17"/>
      <c r="AZ54" s="17"/>
      <c r="BA54" s="18"/>
      <c r="BB54" s="17"/>
    </row>
    <row r="55" spans="1:54" s="8" customForma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6"/>
      <c r="Y55" s="11"/>
      <c r="Z55" s="11"/>
      <c r="AA55" s="11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37"/>
      <c r="AR55" s="37"/>
      <c r="AS55" s="37"/>
      <c r="AT55" s="37"/>
      <c r="AU55" s="38"/>
      <c r="AV55" s="38"/>
      <c r="AW55" s="38"/>
      <c r="AX55" s="38"/>
      <c r="AY55" s="17"/>
      <c r="AZ55" s="17"/>
      <c r="BA55" s="18"/>
      <c r="BB55" s="17"/>
    </row>
    <row r="56" spans="1:54" s="8" customForma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6"/>
      <c r="Y56" s="12"/>
      <c r="Z56" s="12"/>
      <c r="AA56" s="12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7"/>
      <c r="AR56" s="17"/>
      <c r="AS56" s="17"/>
      <c r="AT56" s="17"/>
      <c r="AU56" s="18"/>
      <c r="AV56" s="37"/>
      <c r="AW56" s="37"/>
      <c r="AX56" s="37"/>
      <c r="AY56" s="17"/>
      <c r="AZ56" s="17"/>
      <c r="BA56" s="17"/>
      <c r="BB56" s="17"/>
    </row>
    <row r="57" spans="1:54" x14ac:dyDescent="0.2">
      <c r="Y57" s="14"/>
      <c r="Z57" s="14"/>
      <c r="AA57" s="14"/>
      <c r="AU57" s="18"/>
    </row>
  </sheetData>
  <sheetProtection algorithmName="SHA-512" hashValue="GhjHrCbMTMoeuA7DvItpFrQktjl8RFGIAiH0DJC0FipX92DUqJG82Jiid0mGZPG9Cmpm/yVlBDmvBtgE1fN2lw==" saltValue="vtmgEmLyRq6y5QBxdsk7BA==" spinCount="100000" sheet="1" objects="1" scenarios="1" selectLockedCells="1"/>
  <mergeCells count="58">
    <mergeCell ref="A46:L46"/>
    <mergeCell ref="A47:L47"/>
    <mergeCell ref="A3:C3"/>
    <mergeCell ref="A4:C4"/>
    <mergeCell ref="O3:P3"/>
    <mergeCell ref="A43:L43"/>
    <mergeCell ref="A44:L44"/>
    <mergeCell ref="A42:L42"/>
    <mergeCell ref="A39:B39"/>
    <mergeCell ref="D39:I39"/>
    <mergeCell ref="A41:L41"/>
    <mergeCell ref="AQ5:AU5"/>
    <mergeCell ref="AG6:AG7"/>
    <mergeCell ref="AC6:AC7"/>
    <mergeCell ref="AE6:AE7"/>
    <mergeCell ref="O6:O7"/>
    <mergeCell ref="P6:P7"/>
    <mergeCell ref="AD6:AD7"/>
    <mergeCell ref="AR6:AR7"/>
    <mergeCell ref="AF6:AF7"/>
    <mergeCell ref="AT6:AT7"/>
    <mergeCell ref="AC5:AG5"/>
    <mergeCell ref="AV6:AV7"/>
    <mergeCell ref="AQ6:AQ7"/>
    <mergeCell ref="AS6:AS7"/>
    <mergeCell ref="AU6:AU7"/>
    <mergeCell ref="O42:Z42"/>
    <mergeCell ref="R6:X6"/>
    <mergeCell ref="O39:P39"/>
    <mergeCell ref="R39:W39"/>
    <mergeCell ref="O41:Z41"/>
    <mergeCell ref="A1:AA1"/>
    <mergeCell ref="D6:J6"/>
    <mergeCell ref="O44:Z44"/>
    <mergeCell ref="O43:Z43"/>
    <mergeCell ref="A48:L48"/>
    <mergeCell ref="A6:A7"/>
    <mergeCell ref="B6:B7"/>
    <mergeCell ref="O46:Z46"/>
    <mergeCell ref="O48:Z48"/>
    <mergeCell ref="O47:Z47"/>
    <mergeCell ref="A2:AB2"/>
    <mergeCell ref="Q4:R4"/>
    <mergeCell ref="Q3:R3"/>
    <mergeCell ref="D3:M3"/>
    <mergeCell ref="D4:M4"/>
    <mergeCell ref="T3:Z3"/>
    <mergeCell ref="A54:AA54"/>
    <mergeCell ref="O50:Z50"/>
    <mergeCell ref="O49:Z49"/>
    <mergeCell ref="I53:M53"/>
    <mergeCell ref="W53:AA53"/>
    <mergeCell ref="O52:S52"/>
    <mergeCell ref="T52:V52"/>
    <mergeCell ref="A49:L49"/>
    <mergeCell ref="A50:L50"/>
    <mergeCell ref="F52:H52"/>
    <mergeCell ref="A52:E52"/>
  </mergeCells>
  <phoneticPr fontId="2" type="noConversion"/>
  <conditionalFormatting sqref="A9:A38">
    <cfRule type="expression" dxfId="19" priority="41" stopIfTrue="1">
      <formula>AC9=0</formula>
    </cfRule>
  </conditionalFormatting>
  <conditionalFormatting sqref="A8">
    <cfRule type="expression" dxfId="18" priority="43" stopIfTrue="1">
      <formula>DAY(A8)&lt;&gt;1</formula>
    </cfRule>
  </conditionalFormatting>
  <conditionalFormatting sqref="O8:AA38">
    <cfRule type="expression" dxfId="17" priority="10">
      <formula>$AU8=1</formula>
    </cfRule>
    <cfRule type="expression" dxfId="16" priority="60" stopIfTrue="1">
      <formula>$AQ8=0</formula>
    </cfRule>
  </conditionalFormatting>
  <conditionalFormatting sqref="M49">
    <cfRule type="expression" dxfId="15" priority="28" stopIfTrue="1">
      <formula>M49&gt;M48</formula>
    </cfRule>
  </conditionalFormatting>
  <conditionalFormatting sqref="M50">
    <cfRule type="cellIs" dxfId="14" priority="29" stopIfTrue="1" operator="lessThan">
      <formula>0</formula>
    </cfRule>
  </conditionalFormatting>
  <conditionalFormatting sqref="A1:AA1 A52:E52 D3:M4 Q3:R4">
    <cfRule type="expression" dxfId="13" priority="27">
      <formula>A1=""</formula>
    </cfRule>
  </conditionalFormatting>
  <conditionalFormatting sqref="AA49">
    <cfRule type="expression" dxfId="12" priority="17" stopIfTrue="1">
      <formula>AA49&gt;AA48</formula>
    </cfRule>
  </conditionalFormatting>
  <conditionalFormatting sqref="AA50">
    <cfRule type="cellIs" dxfId="11" priority="18" stopIfTrue="1" operator="lessThan">
      <formula>0</formula>
    </cfRule>
  </conditionalFormatting>
  <conditionalFormatting sqref="AX20">
    <cfRule type="expression" dxfId="10" priority="13" stopIfTrue="1">
      <formula>JM20=1</formula>
    </cfRule>
    <cfRule type="expression" dxfId="9" priority="14" stopIfTrue="1">
      <formula>JM20=7</formula>
    </cfRule>
  </conditionalFormatting>
  <conditionalFormatting sqref="A8:M38">
    <cfRule type="expression" dxfId="8" priority="11">
      <formula>$AG8=1</formula>
    </cfRule>
    <cfRule type="expression" dxfId="7" priority="42" stopIfTrue="1">
      <formula>$AC8=0</formula>
    </cfRule>
  </conditionalFormatting>
  <conditionalFormatting sqref="M42 M47 M49 AA47 AA49">
    <cfRule type="containsBlanks" dxfId="6" priority="61">
      <formula>LEN(TRIM(M42))=0</formula>
    </cfRule>
  </conditionalFormatting>
  <conditionalFormatting sqref="AW20">
    <cfRule type="expression" dxfId="5" priority="62" stopIfTrue="1">
      <formula>JM20=1</formula>
    </cfRule>
    <cfRule type="expression" dxfId="4" priority="63" stopIfTrue="1">
      <formula>JM20=7</formula>
    </cfRule>
  </conditionalFormatting>
  <conditionalFormatting sqref="AV20">
    <cfRule type="expression" dxfId="3" priority="1" stopIfTrue="1">
      <formula>N20=1</formula>
    </cfRule>
    <cfRule type="expression" dxfId="2" priority="2" stopIfTrue="1">
      <formula>N20=7</formula>
    </cfRule>
  </conditionalFormatting>
  <conditionalFormatting sqref="AV8:AV19">
    <cfRule type="expression" dxfId="1" priority="3" stopIfTrue="1">
      <formula>N8=1</formula>
    </cfRule>
    <cfRule type="expression" dxfId="0" priority="4" stopIfTrue="1">
      <formula>N8=7</formula>
    </cfRule>
  </conditionalFormatting>
  <dataValidations count="9">
    <dataValidation type="decimal" operator="lessThanOrEqual" allowBlank="1" showInputMessage="1" showErrorMessage="1" sqref="N49">
      <formula1>N48</formula1>
    </dataValidation>
    <dataValidation type="decimal" allowBlank="1" showInputMessage="1" showErrorMessage="1" sqref="M49 AA49">
      <formula1>0</formula1>
      <formula2>M48</formula2>
    </dataValidation>
    <dataValidation type="decimal" allowBlank="1" showInputMessage="1" showErrorMessage="1" sqref="Q4">
      <formula1>0</formula1>
      <formula2>1</formula2>
    </dataValidation>
    <dataValidation type="decimal" allowBlank="1" showInputMessage="1" showErrorMessage="1" sqref="K8:M38 Y8:AA38">
      <formula1>0</formula1>
      <formula2>12</formula2>
    </dataValidation>
    <dataValidation type="decimal" allowBlank="1" showInputMessage="1" showErrorMessage="1" error="Nutno zapsat desetinným číslem._x000a_Délka směny nesmí přesáhnout 12 hodin." promptTitle="Zadejte desetinným číslem" sqref="C8:C38 Q8:Q38">
      <formula1>0</formula1>
      <formula2>12</formula2>
    </dataValidation>
    <dataValidation type="list" allowBlank="1" showInputMessage="1" showErrorMessage="1" sqref="A8">
      <formula1>$AX$8:$AX$19</formula1>
    </dataValidation>
    <dataValidation type="custom" operator="greaterThanOrEqual" allowBlank="1" showInputMessage="1" showErrorMessage="1" errorTitle="Zápis času" error="Čas musí být v intervalu 0:00 a 24:00 a současně musí být  vyšší, než čas zapsaný vlevo." sqref="H8:H38 F8:F38 V8:V38 T8:T38">
      <formula1>AND(N(F8)&lt;=1,N(F8)&gt;N(E8))</formula1>
    </dataValidation>
    <dataValidation type="custom" operator="greaterThanOrEqual" allowBlank="1" showInputMessage="1" showErrorMessage="1" errorTitle="Zápis času" error="Čas musí být v intervalu 0:00 a 24:00 a současně musí být nejvýše o 12:00 vyšší, než čas zapsaný vlevo." sqref="E8:E38 G8:G38 I8:I38 S8:S38 U8:U38 W8:W38">
      <formula1>AND(N(E8)&lt;=1,N(E8)&gt;N(D8),N(E8)-N(D8)&lt;=0.5)</formula1>
    </dataValidation>
    <dataValidation type="custom" operator="greaterThanOrEqual" allowBlank="1" showInputMessage="1" showErrorMessage="1" errorTitle="Zápis času" error="Čas musí být v intervalu 0:00 a 24:00." sqref="D8:D38 R8:R38">
      <formula1>N(D8)&lt;=1</formula1>
    </dataValidation>
  </dataValidations>
  <pageMargins left="0.78740157480314965" right="0.19685039370078741" top="0.98425196850393704" bottom="0.39370078740157483" header="0.51181102362204722" footer="0.27559055118110237"/>
  <pageSetup paperSize="9" scale="75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za kalendářní měsíc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2015-12-22T17:37:38Z</cp:lastPrinted>
  <dcterms:created xsi:type="dcterms:W3CDTF">2003-12-19T06:54:34Z</dcterms:created>
  <dcterms:modified xsi:type="dcterms:W3CDTF">2021-12-25T19:54:52Z</dcterms:modified>
</cp:coreProperties>
</file>